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m.devyatkin\Desktop\Гранты_2026\23.02.2026_ЗК\"/>
    </mc:Choice>
  </mc:AlternateContent>
  <xr:revisionPtr revIDLastSave="0" documentId="13_ncr:1_{F02F3B77-E14B-4671-B572-C3C2176E9172}" xr6:coauthVersionLast="36" xr6:coauthVersionMax="47" xr10:uidLastSave="{00000000-0000-0000-0000-000000000000}"/>
  <bookViews>
    <workbookView xWindow="0" yWindow="0" windowWidth="28800" windowHeight="9825" activeTab="4" xr2:uid="{00000000-000D-0000-FFFF-FFFF00000000}"/>
  </bookViews>
  <sheets>
    <sheet name="Бадекова2_23.02.2026" sheetId="12" r:id="rId1"/>
    <sheet name="Баттакова_23.02.2026" sheetId="5" r:id="rId2"/>
    <sheet name="Атажанова_23.02.2026" sheetId="3" r:id="rId3"/>
    <sheet name="Рыбалкина_23.02.2026" sheetId="4" r:id="rId4"/>
    <sheet name="Рамазанова_23.02.2026" sheetId="13" r:id="rId5"/>
    <sheet name="Кадырова_23.02.2026" sheetId="25" r:id="rId6"/>
    <sheet name="Едрисов_23.02.2026" sheetId="27" r:id="rId7"/>
  </sheets>
  <definedNames>
    <definedName name="_xlnm.Print_Area" localSheetId="3">Рыбалкина_23.02.2026!$A$1:$J$9</definedName>
  </definedName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4" i="27" l="1"/>
  <c r="P5" i="27"/>
  <c r="P6" i="27"/>
  <c r="P7" i="27"/>
  <c r="P3" i="27"/>
  <c r="O4" i="27"/>
  <c r="O5" i="27"/>
  <c r="O6" i="27"/>
  <c r="O7" i="27"/>
  <c r="O3" i="27"/>
  <c r="L10" i="5" l="1"/>
  <c r="K10" i="5"/>
  <c r="P18" i="27" l="1"/>
  <c r="N18" i="27"/>
  <c r="M18" i="27"/>
  <c r="L18" i="27"/>
  <c r="K18" i="27"/>
  <c r="L13" i="12" l="1"/>
  <c r="K13" i="12"/>
  <c r="M10" i="25" l="1"/>
  <c r="L10" i="25"/>
  <c r="K10" i="25"/>
  <c r="H10" i="5" l="1"/>
  <c r="H17" i="27" l="1"/>
  <c r="H16" i="27"/>
  <c r="H15" i="27"/>
  <c r="H14" i="27"/>
  <c r="H13" i="27"/>
  <c r="H12" i="27"/>
  <c r="H11" i="27"/>
  <c r="H10" i="27"/>
  <c r="H9" i="27"/>
  <c r="H8" i="27"/>
  <c r="H7" i="27"/>
  <c r="H6" i="27"/>
  <c r="H5" i="27"/>
  <c r="H4" i="27"/>
  <c r="H3" i="27"/>
  <c r="H12" i="12" l="1"/>
  <c r="H11" i="12"/>
  <c r="H10" i="12"/>
  <c r="H9" i="12"/>
  <c r="H8" i="12"/>
  <c r="H7" i="12"/>
  <c r="H6" i="12"/>
  <c r="H18" i="27" l="1"/>
  <c r="H9" i="25" l="1"/>
  <c r="H4" i="25"/>
  <c r="H5" i="25"/>
  <c r="H6" i="25"/>
  <c r="H7" i="25"/>
  <c r="H8" i="25"/>
  <c r="H3" i="25"/>
  <c r="H10" i="25" s="1"/>
  <c r="H6" i="13" l="1"/>
  <c r="H7" i="13"/>
  <c r="H3" i="13"/>
  <c r="H4" i="13"/>
  <c r="H5" i="13"/>
  <c r="H8" i="13"/>
  <c r="H5" i="12" l="1"/>
  <c r="H4" i="12"/>
  <c r="H3" i="12"/>
  <c r="H13" i="12" l="1"/>
  <c r="H3" i="4"/>
  <c r="H3" i="3"/>
  <c r="H4" i="3" l="1"/>
  <c r="H4" i="4"/>
</calcChain>
</file>

<file path=xl/sharedStrings.xml><?xml version="1.0" encoding="utf-8"?>
<sst xmlns="http://schemas.openxmlformats.org/spreadsheetml/2006/main" count="512" uniqueCount="174">
  <si>
    <t>№</t>
  </si>
  <si>
    <t>Наименование</t>
  </si>
  <si>
    <t>Характеристики (для оборудования допускается указание модели, марки, страны и других сведений)</t>
  </si>
  <si>
    <t>Обоснование закупок оборудования</t>
  </si>
  <si>
    <t>Планируемая стоимость</t>
  </si>
  <si>
    <t>Контакты</t>
  </si>
  <si>
    <t xml:space="preserve">Руководитель организации: </t>
  </si>
  <si>
    <t>Руководитель  проекта:</t>
  </si>
  <si>
    <t>Единица измерения</t>
  </si>
  <si>
    <t>Количество</t>
  </si>
  <si>
    <t>шт</t>
  </si>
  <si>
    <t>Цена за единицу</t>
  </si>
  <si>
    <t>упаковка</t>
  </si>
  <si>
    <t>кг</t>
  </si>
  <si>
    <t>Атажанова Г.А.</t>
  </si>
  <si>
    <t>1</t>
  </si>
  <si>
    <t>Баттакова Ш.Б.</t>
  </si>
  <si>
    <t>Рыбалкина Д.Х.</t>
  </si>
  <si>
    <t>услуга</t>
  </si>
  <si>
    <t>Бадекова К.Ж.</t>
  </si>
  <si>
    <t>Наконечник 0,5-5мл, упк.1000шт</t>
  </si>
  <si>
    <t>Наконечник д/дозаторов тип Универсальный 100-1000 мкл, уп.500 шт</t>
  </si>
  <si>
    <t>Наконечник для дозаторов 2-200 мкл, универсальный, желтый, с фаской, уп.1000 шт</t>
  </si>
  <si>
    <t>Пробирка микроцентрифужная 2,0 мл</t>
  </si>
  <si>
    <t>2,0 мл,типа "Эппендорф", с дел., уп. 500шт.</t>
  </si>
  <si>
    <t>5-гидроксииндол-3-илацетовая кислота 99%, 5 мг</t>
  </si>
  <si>
    <t>Сертифицированные образцы, которые производятся и тестируются в соответсвии с ISO
Guide 34:2009 и ISO/IEC 17025:2005
Срок годности не менее 01.01.2027
Использование для ВЖЭХ
Объем не мнее 5 мг для ВЭЖХ, 99%</t>
  </si>
  <si>
    <t>Acetonitrile, suitable for HPLC, gradient grade, ≥99.9%,2,5L</t>
  </si>
  <si>
    <t>Кадырова И.А.</t>
  </si>
  <si>
    <t>Изучение острой токсичности</t>
  </si>
  <si>
    <t>Изучение хронической токсичности</t>
  </si>
  <si>
    <t>Изучение иммунотоксического действия</t>
  </si>
  <si>
    <t>Клюев Д.А.</t>
  </si>
  <si>
    <t>Штамм Streptococcus mutans UA159 (ATCC 700610)</t>
  </si>
  <si>
    <t>УЗИ-аппарат GE Vivid E95</t>
  </si>
  <si>
    <t>Твин 80</t>
  </si>
  <si>
    <t xml:space="preserve">ПЭГ-400 (Полиэтиленгликоль 400) </t>
  </si>
  <si>
    <t>Стеклянная палочка 10*300 мм</t>
  </si>
  <si>
    <t>Мешалка магнитная Stengler HS-Pro Digital с подогревом</t>
  </si>
  <si>
    <t>Дозатор IKA Pette vario 1-10 мл </t>
  </si>
  <si>
    <t>Микроцентрифуга MicroCL 21, Thermo Scinetific(75002465)</t>
  </si>
  <si>
    <r>
      <t xml:space="preserve">Перечень товаров, работ и услуг, планируемых к закупу для научных исследований в 2026 году в рамках выполнения государственного заказа по </t>
    </r>
    <r>
      <rPr>
        <b/>
        <u/>
        <sz val="14"/>
        <color theme="1"/>
        <rFont val="Times New Roman"/>
        <family val="1"/>
        <charset val="204"/>
      </rPr>
      <t xml:space="preserve">проекту грантового финансирования </t>
    </r>
    <r>
      <rPr>
        <b/>
        <u/>
        <sz val="14"/>
        <color rgb="FFFF0000"/>
        <rFont val="Times New Roman"/>
        <family val="1"/>
        <charset val="204"/>
      </rPr>
      <t>АР 27510159 «Оценка уровней триптофана, триметиламин N-оксида, кинуренина и 5 - гидроксииндолуксусной кислоты при неврологических осложнениях Long COVID – 19»</t>
    </r>
    <r>
      <rPr>
        <b/>
        <sz val="14"/>
        <color theme="1"/>
        <rFont val="Times New Roman"/>
        <family val="1"/>
        <charset val="204"/>
      </rPr>
      <t xml:space="preserve">
НАО "Карагандинский медицинский университет"</t>
    </r>
  </si>
  <si>
    <t>Едрисов А.Т.</t>
  </si>
  <si>
    <r>
      <t xml:space="preserve">Перечень товаров, работ и услуг, планируемых к закупу для научных исследований в 2026 году в рамках выполнения государственного заказа по проекту грантового финансирования </t>
    </r>
    <r>
      <rPr>
        <b/>
        <u/>
        <sz val="14"/>
        <color rgb="FFFF0000"/>
        <rFont val="Times New Roman"/>
        <family val="1"/>
        <charset val="204"/>
      </rPr>
      <t>AP26197781 "Разработка биоразлагаемых и легкоутилизируемых полимерных композитов для электронной промышленности и биомедицинских приложений"</t>
    </r>
    <r>
      <rPr>
        <b/>
        <sz val="14"/>
        <color theme="1"/>
        <rFont val="Times New Roman"/>
        <family val="1"/>
        <charset val="204"/>
      </rPr>
      <t xml:space="preserve">
НАО "Карагандинский медицинский университет"</t>
    </r>
  </si>
  <si>
    <t>Исследование образцов на ИКспектрометре</t>
  </si>
  <si>
    <t>Качественный анализ методом ИКспектроскопии нарушенного полного внутреннего отражения с Фурьепреобразованием (ATR-FTIR). Без интерпретации</t>
  </si>
  <si>
    <t>услуга/образец</t>
  </si>
  <si>
    <t>Исследование образцов на ЯМРспектрометре</t>
  </si>
  <si>
    <t>ЯМР спектры в формате jdf. и pdf.</t>
  </si>
  <si>
    <t>Получениe ДТА,ТГА и ДСК кривых, обсчет кривых.</t>
  </si>
  <si>
    <t>Исследование морфологии поверхности образца c определением элементного состава методом сканирующей электронной микроскопии (SEM)</t>
  </si>
  <si>
    <t>Снимок во вторичных электронах при разных увеличениях в количестве до 10 шт на один образец, включая замер до 4х структурных единиц на каждый снимок</t>
  </si>
  <si>
    <t xml:space="preserve">Атомно-эмиссионный приближенно-количественный анализ с индуктивно-связанной плазмой проб на 41 элемент </t>
  </si>
  <si>
    <t>предоставление результатов в виде протокола измерений.</t>
  </si>
  <si>
    <t>анализ</t>
  </si>
  <si>
    <t>3D-печать экспериментальных образцов внутрикостных имплантов и скаффолдов</t>
  </si>
  <si>
    <t>3D-печать экспериментальных образцов внутрикостных имплантов, костных скаффолдов и пластин методом FDM/FFF с использованием биоразлагаемых биоактивных филаментов с различными органическими и неорганичскими наполнителями; изготовление сложных пористых и иерархических конструкций с контролируемой архитектурой.</t>
  </si>
  <si>
    <t xml:space="preserve">Ноутбок </t>
  </si>
  <si>
    <t>Объем оперативной памяти,16 или 32 ГБ</t>
  </si>
  <si>
    <t>Кошерова Б.Н.</t>
  </si>
  <si>
    <t>Наконечники предназначены для отбора и переноса проб с помощью дозаторов при проведении анализа. Наконечники стерильные, стерилизованы гамма-облучением. Без фильтра. Градуированные (1-10мкл). Совместимость с дозаторами: Eppendorf, Gilson, BIOHIT Proline, Rainin pipet Lite(XLS), Dragonmed(S).</t>
  </si>
  <si>
    <t>Наконечники предназначены для отбора и переноса проб с помощью дозаторов при проведении анализа. Наконечники стерильные, стерилизованы гамма-облучением. Без фильтра. Градуированные (100-1000 мкл). Совместимость с дозаторами: Eppendorf, Gilson, BIOHIT Proline, Rainin pipet Lite(XLS), Dragonmed(S).</t>
  </si>
  <si>
    <t>Наконечники предназначены для отбора и переноса проб с помощью дозаторов при проведении анализа. Наконечники стерильные, стерилизованы гамма-облучением. Без фильтра. Градуированные (2-200 мкл). Совместимость с дозаторами: Eppendorf, Gilson, BIOHIT Proline, Rainin pipet Lite(XLS), Dragonmed(S).</t>
  </si>
  <si>
    <t>Портативная цифровая ультразвуковая диагностическая система SonoScape X3 1 шт. (Производство SonoScape Company Ltd., ЖК-монитор 15”, Диапазон рабочих частот: 1-15 МГц; режимы: В, В/В, М, В/М, тканевая гармоника); 3C-A, 1.0-7.0MHz, R50mm, конвексный датчик высокой плотности, 128 элементов 1 шт.; CWD 2.0, 1.9-2.4MHz, карандашный датчик. 1 шт</t>
  </si>
  <si>
    <t>Согласно плану грантовой заявки докомплект недостающих датчиков для проведения УЗИ всех органов и систем</t>
  </si>
  <si>
    <t>услуга (исследование на животных при однократном введении)</t>
  </si>
  <si>
    <t>услуга (исследование на животных, включающее в себя изучение субхронической и хронической токсичности)</t>
  </si>
  <si>
    <t>услуга (влияние на АОК, количество ядросодержащих клеток, ГЗТ)</t>
  </si>
  <si>
    <t>полисорбат 80</t>
  </si>
  <si>
    <t>синтетический водорастворимый полимер.Бесцветная, вязкая, прозрачная жидкость</t>
  </si>
  <si>
    <t>10*300 мм</t>
  </si>
  <si>
    <t>Мешалка магнитная Stegler HS (2 л, 200…1500 об/ мин, 380 ºC)</t>
  </si>
  <si>
    <t>Дозатор IKA Pette vario 1-10 мл (1-канальный, механический)</t>
  </si>
  <si>
    <t>Рамазанова А Сабиева А</t>
  </si>
  <si>
    <r>
      <t xml:space="preserve">Штамм микроорганизма </t>
    </r>
    <r>
      <rPr>
        <i/>
        <sz val="14"/>
        <color theme="1"/>
        <rFont val="Times New Roman"/>
        <family val="1"/>
        <charset val="204"/>
      </rPr>
      <t xml:space="preserve">Salmonella typhimurium </t>
    </r>
  </si>
  <si>
    <t>TA-100</t>
  </si>
  <si>
    <t>штука</t>
  </si>
  <si>
    <r>
      <t xml:space="preserve">Штамм микроорганизмов </t>
    </r>
    <r>
      <rPr>
        <i/>
        <sz val="14"/>
        <color rgb="FF000000"/>
        <rFont val="Times New Roman"/>
        <family val="1"/>
        <charset val="204"/>
      </rPr>
      <t xml:space="preserve">Salmonella typhimurium  </t>
    </r>
  </si>
  <si>
    <t>TA-102</t>
  </si>
  <si>
    <r>
      <t xml:space="preserve">Штамм микроорганизма </t>
    </r>
    <r>
      <rPr>
        <i/>
        <sz val="14"/>
        <color theme="1"/>
        <rFont val="Times New Roman"/>
        <family val="1"/>
        <charset val="204"/>
      </rPr>
      <t>Salmonella typhimurium</t>
    </r>
    <r>
      <rPr>
        <sz val="14"/>
        <color theme="1"/>
        <rFont val="Times New Roman"/>
        <family val="1"/>
        <charset val="204"/>
      </rPr>
      <t xml:space="preserve"> </t>
    </r>
  </si>
  <si>
    <t>TA-198</t>
  </si>
  <si>
    <t>Агар Мюлера -Хинтона</t>
  </si>
  <si>
    <t>ТМ 236 (1фл=500 г)</t>
  </si>
  <si>
    <t>флакон</t>
  </si>
  <si>
    <t xml:space="preserve">2-Нитрофлуорен  </t>
  </si>
  <si>
    <t>98%, 5 г</t>
  </si>
  <si>
    <t xml:space="preserve">2-Аминоантрацен  </t>
  </si>
  <si>
    <t>96%, 5 г</t>
  </si>
  <si>
    <t xml:space="preserve">Диметилсульфоксид  </t>
  </si>
  <si>
    <t>≥99.5%, 1л</t>
  </si>
  <si>
    <t>Исследование образцов на на высокоэффективном жидкостном хроматографе с масс-cпектрометрическим  детектором</t>
  </si>
  <si>
    <t>Качественный анализ образцов на на высокоэффективном  жидкостном хроматографе с масс-cпектрометрическим  детектором</t>
  </si>
  <si>
    <t>Атомно-эмиссионный количественный анализ с индуктивно-связанной плазмой проб  2 элемента</t>
  </si>
  <si>
    <t>Oбработка начальных проб истиранеие с доведением размера до 0,074мм</t>
  </si>
  <si>
    <t>фл/500 гр</t>
  </si>
  <si>
    <t>фл</t>
  </si>
  <si>
    <t xml:space="preserve">диски индикаторные картонные с противомикробным лекарственным средством </t>
  </si>
  <si>
    <t>Синхронный термогравиметр ический/ дифференциальный термический
анализатор STA6000</t>
  </si>
  <si>
    <t>необходимо для выполнения исследовательских задач в гранте</t>
  </si>
  <si>
    <t>Набор miRNA TaqMan™ Advanced, 250 реак.</t>
  </si>
  <si>
    <t>Набор miRNA TaqMan™ Advanced, 250 реак. Наличие: • 2 немеченых праймера для ПЦР (900 нМ каждый, конечная концентрация 1X)
• 1 зонд TaqMan MGB, меченый красителем FAM (конечная концентрация 1X 250 нМ)</t>
  </si>
  <si>
    <t xml:space="preserve">набор </t>
  </si>
  <si>
    <t xml:space="preserve">Мастер микс TaqMan™ Fast Advanced, 1х5 мл. </t>
  </si>
  <si>
    <t>Состав: Усовершенствованный буфер, Hot-Start ДНК-полимераза, dNTP, стабилизаторы.</t>
  </si>
  <si>
    <t xml:space="preserve">шт </t>
  </si>
  <si>
    <t>Мастер микс TaqMan™ Fast Advanced, 5х5 мл.</t>
  </si>
  <si>
    <t>Наконечники, стерильные, 10 мкл, 96 шт/упак</t>
  </si>
  <si>
    <t>Наконечники, стерильные, 10 мкл</t>
  </si>
  <si>
    <t>уп</t>
  </si>
  <si>
    <t>Наконечник для дозаторов 100-1000мкл, стерильный, без фильтра, безДНК-аз,РНК-аз,уп.500 шт.</t>
  </si>
  <si>
    <t>Наконечник для дозаторов 100-1000мкл, стерильный, без фильтра, безДНК-аз,РНК-аз</t>
  </si>
  <si>
    <t>Наконечники, стерильные, 200 мкл, 96 шт/упак</t>
  </si>
  <si>
    <t>Наконечники, стерильные, 200 мкл</t>
  </si>
  <si>
    <t xml:space="preserve">Пробирка микроцентрифужная, V-1,5 мл с навесной крышкой, градуированная (уп.500 шт) </t>
  </si>
  <si>
    <t>Пробирка микроцентрифужная, V-1,5 мл с навесной крышкой</t>
  </si>
  <si>
    <t>ИТОГО:</t>
  </si>
  <si>
    <t>Streptococcus mutans ATCC 700610™ (тест система включает в упаковку, лиофилизированный штамм в ампуле, криопробирка для хранения штамма)</t>
  </si>
  <si>
    <t xml:space="preserve">Ацетонитрил для ВЭЖХ 
Объем 2,5 литра 
Название качества:
для УФ, ИК, ВЭЖХ, ACS
Характеристики:
Минимальный анализ (GC): 99,9% 
Плотность 20/4: 0,799-0,786 </t>
  </si>
  <si>
    <r>
      <t xml:space="preserve">Перечень товаров, работ и услуг, планируемых к закупу для научных исследований в 2026 году в рамках выполнения государственного заказа по проекту грантового финансирования </t>
    </r>
    <r>
      <rPr>
        <b/>
        <sz val="14"/>
        <color rgb="FFFF0000"/>
        <rFont val="Times New Roman"/>
        <family val="1"/>
        <charset val="204"/>
      </rPr>
      <t xml:space="preserve">AP25794123 </t>
    </r>
    <r>
      <rPr>
        <b/>
        <u/>
        <sz val="14"/>
        <color rgb="FFFF0000"/>
        <rFont val="Times New Roman"/>
        <family val="1"/>
        <charset val="204"/>
      </rPr>
      <t xml:space="preserve">«Разработка нового ранозаживляющего средства на основе экстракта Dracocephalum ruyschiana L.» </t>
    </r>
  </si>
  <si>
    <r>
      <t xml:space="preserve">Перечень товаров, работ и услуг, планируемых к закупу для научных исследований в 2026 году в рамках выполнения государственного заказа по </t>
    </r>
    <r>
      <rPr>
        <b/>
        <u/>
        <sz val="14"/>
        <color theme="1"/>
        <rFont val="Times New Roman"/>
        <family val="1"/>
        <charset val="204"/>
      </rPr>
      <t xml:space="preserve">проекту грантового финансирования </t>
    </r>
    <r>
      <rPr>
        <b/>
        <u/>
        <sz val="14"/>
        <color rgb="FFFF0000"/>
        <rFont val="Times New Roman"/>
        <family val="1"/>
        <charset val="204"/>
      </rPr>
      <t xml:space="preserve">AP23490397 «Анализ молекулярно-генетических механизмов выносливости у спортсменов, имеющих эффективные результаты спортивной деятельности» </t>
    </r>
    <r>
      <rPr>
        <b/>
        <sz val="14"/>
        <color rgb="FFFF0000"/>
        <rFont val="Times New Roman"/>
        <family val="1"/>
        <charset val="204"/>
      </rPr>
      <t>(наименование конкурса) НАО "Карагандинский медицинский университет"</t>
    </r>
  </si>
  <si>
    <r>
      <t xml:space="preserve">Перечень товаров, работ и услуг, планируемых к закупу для научных исследований в 2026 году в рамках выполнения государственного заказа по </t>
    </r>
    <r>
      <rPr>
        <b/>
        <u/>
        <sz val="14"/>
        <color theme="1"/>
        <rFont val="Times New Roman"/>
        <family val="1"/>
        <charset val="204"/>
      </rPr>
      <t xml:space="preserve">проекту грантового финансирования </t>
    </r>
    <r>
      <rPr>
        <b/>
        <u/>
        <sz val="14"/>
        <color rgb="FFFF0000"/>
        <rFont val="Times New Roman"/>
        <family val="1"/>
        <charset val="204"/>
      </rPr>
      <t xml:space="preserve">AP23488250 «Разработка технологии новых стоматологических лечебно-профилактических средств, ингибирующих образование биопленки Streptococcus mutans на основе отечественного растительного сырья» </t>
    </r>
    <r>
      <rPr>
        <b/>
        <sz val="14"/>
        <color rgb="FFFF0000"/>
        <rFont val="Times New Roman"/>
        <family val="1"/>
        <charset val="204"/>
      </rPr>
      <t>(наименование конкурса) НАО "Карагандинский медицинский университет"</t>
    </r>
  </si>
  <si>
    <r>
      <t xml:space="preserve">Перечень товаров, работ и услуг, планируемых к закупу для научных исследований в 2026 году в рамках выполнения государственного заказа по </t>
    </r>
    <r>
      <rPr>
        <b/>
        <u/>
        <sz val="14"/>
        <color theme="1"/>
        <rFont val="Times New Roman"/>
        <family val="1"/>
        <charset val="204"/>
      </rPr>
      <t xml:space="preserve">проекту грантового финансирования </t>
    </r>
    <r>
      <rPr>
        <b/>
        <u/>
        <sz val="14"/>
        <color rgb="FFFF0000"/>
        <rFont val="Times New Roman"/>
        <family val="1"/>
        <charset val="204"/>
      </rPr>
      <t xml:space="preserve">AP23490807 «Изучение эффективности использования биомаркеров сыворотки крови и транскраниальной допплерографии в ранней диагностике острых цереброваскулярных заболеваний» </t>
    </r>
    <r>
      <rPr>
        <b/>
        <sz val="14"/>
        <color rgb="FFFF0000"/>
        <rFont val="Times New Roman"/>
        <family val="1"/>
        <charset val="204"/>
      </rPr>
      <t>(наименование конкурса) НАО "Карагандинский медицинский университет"</t>
    </r>
  </si>
  <si>
    <r>
      <t xml:space="preserve">Перечень товаров, работ и услуг, планируемых к закупу для научных исследований в 2026 году в рамках выполнения государственного заказа по </t>
    </r>
    <r>
      <rPr>
        <b/>
        <u/>
        <sz val="14"/>
        <color theme="1"/>
        <rFont val="Times New Roman"/>
        <family val="1"/>
        <charset val="204"/>
      </rPr>
      <t xml:space="preserve">проекту грантового финансирования </t>
    </r>
    <r>
      <rPr>
        <b/>
        <u/>
        <sz val="14"/>
        <color rgb="FFFF0000"/>
        <rFont val="Times New Roman"/>
        <family val="1"/>
        <charset val="204"/>
      </rPr>
      <t>AP22785033 «Доклинические исследования нового лекарственного средства на основе шалфея степного»</t>
    </r>
  </si>
  <si>
    <t>по основным вопросам:+77013095083 (Муратбекова Ш.С.);по вопросам организации процесса закупок: +77019001621 (Данилин А.О.).</t>
  </si>
  <si>
    <t>по основным вопросам: +77077792965 (Атажанова Г.А.);по вопросам организации процесса закупок: +77019001621 (Данилин А.О.).</t>
  </si>
  <si>
    <t>по основным вопросам: +77473878299 (Рыбалкина Д.Х.); по вопросам организации процесса закупок: +77019001621 (Данилин А.О.).</t>
  </si>
  <si>
    <t>по основным вопросам: +77052512009 (Рамазанова А.); по вопросам организации процесса закупок: +77019001621 (Данилин А.О.).</t>
  </si>
  <si>
    <t>по основным вопросам: +77015033730 (Кадырова И.А.); по вопросам организации процесса закупок: +77019001621 (Данилин А.О.).</t>
  </si>
  <si>
    <t>по основным вопросам: +77775567766 (Едрисов А.Т.); по вопросам организации процесса закупок: +77019001621 (Данилин А.О.).</t>
  </si>
  <si>
    <t>по основным вопросам: +77001084308 (Левая Я.К.); по вопросам организации процесса закупок: +77019001621 (Данилин А.О.).</t>
  </si>
  <si>
    <t>Сроки проведения закупочной коммисии</t>
  </si>
  <si>
    <t>ТОО «City Lab»</t>
  </si>
  <si>
    <t>ТОО «БионМедСервис»</t>
  </si>
  <si>
    <t>ТОО «ЛюксТест»</t>
  </si>
  <si>
    <t>ТОО «ВесНорма»</t>
  </si>
  <si>
    <t>ТОО «DelCOM»</t>
  </si>
  <si>
    <t>ИП «FarmaLab»</t>
  </si>
  <si>
    <t>ТОО «RIDDER»</t>
  </si>
  <si>
    <t>ТОО «NV-LAB.KZ»</t>
  </si>
  <si>
    <t>ТОО «Велд»</t>
  </si>
  <si>
    <t>КП не предоставленны</t>
  </si>
  <si>
    <t>ТОО «Fair-Trade»</t>
  </si>
  <si>
    <t>ТОО «БионМедСервис»,</t>
  </si>
  <si>
    <t xml:space="preserve"> ТОО «DeltaLab»</t>
  </si>
  <si>
    <t xml:space="preserve"> ТОО «БиоХимПрибор»</t>
  </si>
  <si>
    <t>ТОО «ZALMA Ltd.»(ЦАЛМА Лтд.)</t>
  </si>
  <si>
    <t xml:space="preserve"> ТОО «ДиАКиТ»</t>
  </si>
  <si>
    <t>ТОО «АлХимик»</t>
  </si>
  <si>
    <t>ТОО «Intro Gen»</t>
  </si>
  <si>
    <t>Не соответствует технической спецификации Заказчика</t>
  </si>
  <si>
    <t xml:space="preserve"> ТОО «Elementum»</t>
  </si>
  <si>
    <t>ТОО «Медио ArtLab»</t>
  </si>
  <si>
    <t xml:space="preserve"> ТОО «Ridder»</t>
  </si>
  <si>
    <t>ТОО «БиоХимПрибор»</t>
  </si>
  <si>
    <t>ТОО "БионМедСервис"</t>
  </si>
  <si>
    <t>ТОО "Белый Ветер КZ"</t>
  </si>
  <si>
    <t>ТОО "Азимут Геология"</t>
  </si>
  <si>
    <t>АОО "Назарбаев Университет"</t>
  </si>
  <si>
    <t>ТОО "7бит"</t>
  </si>
  <si>
    <t>ТОО "Сандерс"</t>
  </si>
  <si>
    <t>ТОО "Soft Master"</t>
  </si>
  <si>
    <t>ТОО "GALAXY FLEXO"</t>
  </si>
  <si>
    <t>ТОО "NTL KAZAKHSTAN"</t>
  </si>
  <si>
    <t>ТОО "ЛюксТест"</t>
  </si>
  <si>
    <t>ТОО "City Lab"</t>
  </si>
  <si>
    <t>ТОО "ДиАКиТ"</t>
  </si>
  <si>
    <t>Агар Мюллера-Хинтона фл/500 гр</t>
  </si>
  <si>
    <t xml:space="preserve">Диски с ванкомицином 5мкг </t>
  </si>
  <si>
    <t xml:space="preserve">Диски с цмпрофлоксацином 5мкг </t>
  </si>
  <si>
    <t xml:space="preserve">Диски с гентамицином  10 мкг </t>
  </si>
  <si>
    <t xml:space="preserve">Диски с доксициклином 30 мкг </t>
  </si>
  <si>
    <t>86000 цена Поставщика выше заявленной</t>
  </si>
  <si>
    <t>401700 цена Поставщика выше заявленной</t>
  </si>
  <si>
    <t>1010000 цена Поставщика выше заявленной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</si>
</sst>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₸&quot;_-;\-* #,##0.00\ &quot;₸&quot;_-;_-* &quot;-&quot;??\ &quot;₸&quot;_-;_-@_-"/>
    <numFmt numFmtId="164" formatCode="_-* #,##0.00\ _₽_-;\-* #,##0.00\ _₽_-;_-* &quot;-&quot;??\ _₽_-;_-@_-"/>
  </numFmts>
  <fonts count="3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u/>
      <sz val="14"/>
      <color rgb="FFFF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i/>
      <sz val="14"/>
      <color rgb="FF00000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16">
    <xf numFmtId="0" fontId="0" fillId="0" borderId="0" xfId="0"/>
    <xf numFmtId="0" fontId="18" fillId="0" borderId="0" xfId="0" applyFont="1" applyBorder="1" applyAlignment="1">
      <alignment vertical="top"/>
    </xf>
    <xf numFmtId="0" fontId="18" fillId="0" borderId="0" xfId="0" applyFont="1" applyBorder="1" applyAlignment="1">
      <alignment horizontal="left" vertical="top" wrapText="1"/>
    </xf>
    <xf numFmtId="0" fontId="19" fillId="0" borderId="0" xfId="0" applyFont="1" applyBorder="1" applyAlignment="1">
      <alignment horizontal="left" vertical="top" wrapText="1"/>
    </xf>
    <xf numFmtId="0" fontId="22" fillId="0" borderId="10" xfId="0" applyFont="1" applyBorder="1" applyAlignment="1">
      <alignment vertical="top" wrapText="1"/>
    </xf>
    <xf numFmtId="0" fontId="23" fillId="0" borderId="10" xfId="0" applyFont="1" applyBorder="1" applyAlignment="1">
      <alignment vertical="top"/>
    </xf>
    <xf numFmtId="0" fontId="22" fillId="0" borderId="10" xfId="0" applyFont="1" applyFill="1" applyBorder="1" applyAlignment="1">
      <alignment vertical="top" wrapText="1"/>
    </xf>
    <xf numFmtId="0" fontId="23" fillId="0" borderId="10" xfId="0" applyFont="1" applyBorder="1" applyAlignment="1">
      <alignment horizontal="center" vertical="top" wrapText="1"/>
    </xf>
    <xf numFmtId="0" fontId="22" fillId="0" borderId="0" xfId="0" applyFont="1" applyBorder="1" applyAlignment="1">
      <alignment vertical="top"/>
    </xf>
    <xf numFmtId="0" fontId="22" fillId="0" borderId="10" xfId="0" applyFont="1" applyBorder="1" applyAlignment="1">
      <alignment vertical="top"/>
    </xf>
    <xf numFmtId="0" fontId="23" fillId="0" borderId="10" xfId="0" applyFont="1" applyFill="1" applyBorder="1" applyAlignment="1">
      <alignment vertical="top"/>
    </xf>
    <xf numFmtId="4" fontId="23" fillId="0" borderId="10" xfId="0" applyNumberFormat="1" applyFont="1" applyBorder="1" applyAlignment="1">
      <alignment vertical="top"/>
    </xf>
    <xf numFmtId="0" fontId="22" fillId="0" borderId="10" xfId="0" applyFont="1" applyFill="1" applyBorder="1" applyAlignment="1">
      <alignment horizontal="left" vertical="top" wrapText="1"/>
    </xf>
    <xf numFmtId="0" fontId="23" fillId="0" borderId="0" xfId="0" applyFont="1" applyBorder="1" applyAlignment="1">
      <alignment vertical="top"/>
    </xf>
    <xf numFmtId="0" fontId="23" fillId="0" borderId="10" xfId="0" applyFont="1" applyBorder="1" applyAlignment="1">
      <alignment horizontal="left" vertical="top"/>
    </xf>
    <xf numFmtId="0" fontId="22" fillId="0" borderId="10" xfId="0" applyFont="1" applyBorder="1" applyAlignment="1">
      <alignment horizontal="left" vertical="top" wrapText="1"/>
    </xf>
    <xf numFmtId="4" fontId="23" fillId="0" borderId="10" xfId="0" applyNumberFormat="1" applyFont="1" applyBorder="1" applyAlignment="1">
      <alignment horizontal="center" vertical="top"/>
    </xf>
    <xf numFmtId="0" fontId="22" fillId="0" borderId="10" xfId="0" applyFont="1" applyBorder="1" applyAlignment="1">
      <alignment horizontal="center" vertical="top"/>
    </xf>
    <xf numFmtId="0" fontId="23" fillId="0" borderId="10" xfId="0" applyFont="1" applyBorder="1" applyAlignment="1">
      <alignment horizontal="center" vertical="top"/>
    </xf>
    <xf numFmtId="0" fontId="23" fillId="33" borderId="10" xfId="0" applyFont="1" applyFill="1" applyBorder="1" applyAlignment="1">
      <alignment horizontal="center" vertical="top"/>
    </xf>
    <xf numFmtId="0" fontId="22" fillId="0" borderId="0" xfId="0" applyFont="1" applyBorder="1" applyAlignment="1">
      <alignment horizontal="center" vertical="top"/>
    </xf>
    <xf numFmtId="0" fontId="22" fillId="33" borderId="10" xfId="0" applyFont="1" applyFill="1" applyBorder="1" applyAlignment="1">
      <alignment vertical="center" wrapText="1"/>
    </xf>
    <xf numFmtId="0" fontId="27" fillId="33" borderId="10" xfId="0" applyFont="1" applyFill="1" applyBorder="1" applyAlignment="1">
      <alignment vertical="center" wrapText="1"/>
    </xf>
    <xf numFmtId="0" fontId="18" fillId="0" borderId="10" xfId="0" applyFont="1" applyFill="1" applyBorder="1" applyAlignment="1">
      <alignment horizontal="left" vertical="top" wrapText="1"/>
    </xf>
    <xf numFmtId="0" fontId="21" fillId="0" borderId="10" xfId="0" applyFont="1" applyFill="1" applyBorder="1" applyAlignment="1">
      <alignment horizontal="center" vertical="center" wrapText="1"/>
    </xf>
    <xf numFmtId="4" fontId="18" fillId="0" borderId="10" xfId="0" applyNumberFormat="1" applyFont="1" applyFill="1" applyBorder="1" applyAlignment="1">
      <alignment horizontal="center" vertical="center"/>
    </xf>
    <xf numFmtId="14" fontId="18" fillId="0" borderId="10" xfId="0" applyNumberFormat="1" applyFont="1" applyFill="1" applyBorder="1" applyAlignment="1">
      <alignment horizontal="center" vertical="center" wrapText="1"/>
    </xf>
    <xf numFmtId="0" fontId="23" fillId="33" borderId="10" xfId="0" applyFont="1" applyFill="1" applyBorder="1" applyAlignment="1">
      <alignment vertical="top"/>
    </xf>
    <xf numFmtId="0" fontId="22" fillId="0" borderId="10" xfId="0" applyFont="1" applyBorder="1" applyAlignment="1">
      <alignment vertical="center" wrapText="1"/>
    </xf>
    <xf numFmtId="0" fontId="22" fillId="0" borderId="10" xfId="0" applyFont="1" applyFill="1" applyBorder="1" applyAlignment="1">
      <alignment horizontal="center" vertical="center" wrapText="1"/>
    </xf>
    <xf numFmtId="14" fontId="22" fillId="0" borderId="10" xfId="0" applyNumberFormat="1" applyFont="1" applyFill="1" applyBorder="1" applyAlignment="1">
      <alignment horizontal="center" vertical="center" wrapText="1"/>
    </xf>
    <xf numFmtId="3" fontId="22" fillId="33" borderId="10" xfId="0" applyNumberFormat="1" applyFont="1" applyFill="1" applyBorder="1" applyAlignment="1">
      <alignment horizontal="center" vertical="center" wrapText="1"/>
    </xf>
    <xf numFmtId="3" fontId="22" fillId="0" borderId="10" xfId="42" applyNumberFormat="1" applyFont="1" applyFill="1" applyBorder="1" applyAlignment="1">
      <alignment horizontal="center" vertical="center" wrapText="1"/>
    </xf>
    <xf numFmtId="0" fontId="22" fillId="0" borderId="10" xfId="0" applyFont="1" applyFill="1" applyBorder="1" applyAlignment="1">
      <alignment horizontal="left" vertical="center" wrapText="1"/>
    </xf>
    <xf numFmtId="0" fontId="22" fillId="0" borderId="10" xfId="0" applyFont="1" applyFill="1" applyBorder="1" applyAlignment="1">
      <alignment vertical="center" wrapText="1"/>
    </xf>
    <xf numFmtId="0" fontId="22" fillId="0" borderId="10" xfId="0" applyFont="1" applyFill="1" applyBorder="1" applyAlignment="1">
      <alignment horizontal="center" vertical="top" wrapText="1"/>
    </xf>
    <xf numFmtId="0" fontId="22" fillId="0" borderId="15" xfId="0" applyFont="1" applyFill="1" applyBorder="1" applyAlignment="1">
      <alignment horizontal="left" vertical="top" wrapText="1"/>
    </xf>
    <xf numFmtId="0" fontId="22" fillId="0" borderId="16" xfId="0" applyFont="1" applyFill="1" applyBorder="1" applyAlignment="1">
      <alignment horizontal="left" vertical="top" wrapText="1"/>
    </xf>
    <xf numFmtId="0" fontId="22" fillId="0" borderId="11" xfId="0" applyFont="1" applyFill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top" wrapText="1"/>
    </xf>
    <xf numFmtId="0" fontId="22" fillId="0" borderId="0" xfId="0" applyFont="1" applyBorder="1" applyAlignment="1">
      <alignment horizontal="left" vertical="top" wrapText="1"/>
    </xf>
    <xf numFmtId="0" fontId="23" fillId="0" borderId="0" xfId="0" applyFont="1" applyBorder="1" applyAlignment="1">
      <alignment horizontal="left" vertical="top" wrapText="1"/>
    </xf>
    <xf numFmtId="0" fontId="22" fillId="0" borderId="10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left" vertical="top" wrapText="1"/>
    </xf>
    <xf numFmtId="0" fontId="22" fillId="0" borderId="0" xfId="0" applyFont="1" applyAlignment="1">
      <alignment horizontal="left" vertical="top" wrapText="1"/>
    </xf>
    <xf numFmtId="0" fontId="22" fillId="0" borderId="12" xfId="0" applyFont="1" applyFill="1" applyBorder="1" applyAlignment="1">
      <alignment horizontal="left" vertical="center" wrapText="1"/>
    </xf>
    <xf numFmtId="3" fontId="23" fillId="0" borderId="10" xfId="42" applyNumberFormat="1" applyFont="1" applyFill="1" applyBorder="1" applyAlignment="1">
      <alignment horizontal="center" vertical="center" wrapText="1"/>
    </xf>
    <xf numFmtId="14" fontId="25" fillId="0" borderId="10" xfId="0" applyNumberFormat="1" applyFont="1" applyFill="1" applyBorder="1" applyAlignment="1">
      <alignment horizontal="center" vertical="center" wrapText="1"/>
    </xf>
    <xf numFmtId="0" fontId="22" fillId="0" borderId="10" xfId="0" applyFont="1" applyBorder="1" applyAlignment="1">
      <alignment horizontal="left" vertical="center" wrapText="1"/>
    </xf>
    <xf numFmtId="3" fontId="22" fillId="0" borderId="10" xfId="0" applyNumberFormat="1" applyFont="1" applyBorder="1" applyAlignment="1">
      <alignment horizontal="center" vertical="center" wrapText="1"/>
    </xf>
    <xf numFmtId="0" fontId="22" fillId="33" borderId="10" xfId="0" applyFont="1" applyFill="1" applyBorder="1" applyAlignment="1">
      <alignment horizontal="center" vertical="center"/>
    </xf>
    <xf numFmtId="3" fontId="22" fillId="33" borderId="10" xfId="0" applyNumberFormat="1" applyFont="1" applyFill="1" applyBorder="1" applyAlignment="1">
      <alignment horizontal="center" vertical="center"/>
    </xf>
    <xf numFmtId="3" fontId="23" fillId="0" borderId="10" xfId="0" applyNumberFormat="1" applyFont="1" applyBorder="1" applyAlignment="1">
      <alignment horizontal="center" vertical="center" wrapText="1"/>
    </xf>
    <xf numFmtId="3" fontId="23" fillId="33" borderId="10" xfId="0" applyNumberFormat="1" applyFont="1" applyFill="1" applyBorder="1" applyAlignment="1">
      <alignment horizontal="center" vertical="center"/>
    </xf>
    <xf numFmtId="0" fontId="25" fillId="33" borderId="10" xfId="0" applyFont="1" applyFill="1" applyBorder="1" applyAlignment="1">
      <alignment vertical="center" wrapText="1"/>
    </xf>
    <xf numFmtId="0" fontId="25" fillId="0" borderId="10" xfId="0" applyFont="1" applyFill="1" applyBorder="1" applyAlignment="1">
      <alignment horizontal="left" vertical="center" wrapText="1"/>
    </xf>
    <xf numFmtId="0" fontId="25" fillId="33" borderId="10" xfId="0" applyFont="1" applyFill="1" applyBorder="1" applyAlignment="1">
      <alignment horizontal="center" vertical="center"/>
    </xf>
    <xf numFmtId="3" fontId="25" fillId="33" borderId="10" xfId="0" applyNumberFormat="1" applyFont="1" applyFill="1" applyBorder="1" applyAlignment="1">
      <alignment horizontal="center" vertical="center"/>
    </xf>
    <xf numFmtId="14" fontId="25" fillId="0" borderId="10" xfId="0" applyNumberFormat="1" applyFont="1" applyBorder="1" applyAlignment="1">
      <alignment horizontal="center" vertical="center" wrapText="1"/>
    </xf>
    <xf numFmtId="3" fontId="22" fillId="33" borderId="10" xfId="0" applyNumberFormat="1" applyFont="1" applyFill="1" applyBorder="1" applyAlignment="1">
      <alignment horizontal="left" vertical="center" wrapText="1"/>
    </xf>
    <xf numFmtId="3" fontId="22" fillId="0" borderId="10" xfId="0" applyNumberFormat="1" applyFont="1" applyBorder="1" applyAlignment="1">
      <alignment horizontal="left" vertical="center" wrapText="1"/>
    </xf>
    <xf numFmtId="3" fontId="22" fillId="0" borderId="10" xfId="42" applyNumberFormat="1" applyFont="1" applyBorder="1" applyAlignment="1">
      <alignment horizontal="center" vertical="center" wrapText="1"/>
    </xf>
    <xf numFmtId="3" fontId="23" fillId="0" borderId="10" xfId="0" applyNumberFormat="1" applyFont="1" applyBorder="1" applyAlignment="1">
      <alignment horizontal="center" vertical="top" wrapText="1"/>
    </xf>
    <xf numFmtId="0" fontId="25" fillId="0" borderId="10" xfId="0" applyFont="1" applyBorder="1" applyAlignment="1">
      <alignment horizontal="left" vertical="center" wrapText="1"/>
    </xf>
    <xf numFmtId="0" fontId="22" fillId="0" borderId="15" xfId="0" applyFont="1" applyFill="1" applyBorder="1" applyAlignment="1">
      <alignment horizontal="left" vertical="center" wrapText="1"/>
    </xf>
    <xf numFmtId="0" fontId="22" fillId="0" borderId="0" xfId="0" applyFont="1"/>
    <xf numFmtId="0" fontId="22" fillId="0" borderId="10" xfId="0" applyFont="1" applyBorder="1" applyAlignment="1">
      <alignment horizontal="center" vertical="center"/>
    </xf>
    <xf numFmtId="0" fontId="27" fillId="33" borderId="10" xfId="0" applyFont="1" applyFill="1" applyBorder="1" applyAlignment="1">
      <alignment horizontal="left" vertical="center" wrapText="1"/>
    </xf>
    <xf numFmtId="0" fontId="22" fillId="33" borderId="10" xfId="0" applyFont="1" applyFill="1" applyBorder="1" applyAlignment="1">
      <alignment horizontal="left" vertical="center" wrapText="1"/>
    </xf>
    <xf numFmtId="0" fontId="27" fillId="33" borderId="10" xfId="0" applyFont="1" applyFill="1" applyBorder="1" applyAlignment="1">
      <alignment horizontal="center" vertical="center" wrapText="1"/>
    </xf>
    <xf numFmtId="3" fontId="27" fillId="33" borderId="10" xfId="0" applyNumberFormat="1" applyFont="1" applyFill="1" applyBorder="1" applyAlignment="1">
      <alignment horizontal="center" vertical="center" wrapText="1"/>
    </xf>
    <xf numFmtId="3" fontId="27" fillId="33" borderId="10" xfId="44" applyNumberFormat="1" applyFont="1" applyFill="1" applyBorder="1" applyAlignment="1">
      <alignment horizontal="center" vertical="center"/>
    </xf>
    <xf numFmtId="3" fontId="23" fillId="0" borderId="10" xfId="42" applyNumberFormat="1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3" fontId="18" fillId="0" borderId="10" xfId="0" applyNumberFormat="1" applyFont="1" applyFill="1" applyBorder="1" applyAlignment="1">
      <alignment horizontal="center" vertical="center"/>
    </xf>
    <xf numFmtId="3" fontId="19" fillId="0" borderId="10" xfId="0" applyNumberFormat="1" applyFont="1" applyFill="1" applyBorder="1" applyAlignment="1">
      <alignment horizontal="center" vertical="center"/>
    </xf>
    <xf numFmtId="0" fontId="23" fillId="0" borderId="10" xfId="0" applyFont="1" applyBorder="1" applyAlignment="1">
      <alignment horizontal="center" vertical="top" wrapText="1"/>
    </xf>
    <xf numFmtId="3" fontId="18" fillId="34" borderId="10" xfId="0" applyNumberFormat="1" applyFont="1" applyFill="1" applyBorder="1" applyAlignment="1">
      <alignment horizontal="center" vertical="center" wrapText="1"/>
    </xf>
    <xf numFmtId="3" fontId="18" fillId="0" borderId="10" xfId="0" applyNumberFormat="1" applyFont="1" applyFill="1" applyBorder="1" applyAlignment="1">
      <alignment horizontal="center" vertical="center" wrapText="1"/>
    </xf>
    <xf numFmtId="3" fontId="22" fillId="34" borderId="10" xfId="42" applyNumberFormat="1" applyFont="1" applyFill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/>
    </xf>
    <xf numFmtId="3" fontId="23" fillId="0" borderId="10" xfId="0" applyNumberFormat="1" applyFont="1" applyFill="1" applyBorder="1" applyAlignment="1">
      <alignment horizontal="center" vertical="center" wrapText="1"/>
    </xf>
    <xf numFmtId="3" fontId="22" fillId="34" borderId="10" xfId="0" applyNumberFormat="1" applyFont="1" applyFill="1" applyBorder="1" applyAlignment="1">
      <alignment horizontal="center" vertical="center" wrapText="1"/>
    </xf>
    <xf numFmtId="3" fontId="22" fillId="34" borderId="10" xfId="0" applyNumberFormat="1" applyFont="1" applyFill="1" applyBorder="1" applyAlignment="1">
      <alignment horizontal="center" vertical="center"/>
    </xf>
    <xf numFmtId="3" fontId="22" fillId="0" borderId="10" xfId="0" applyNumberFormat="1" applyFont="1" applyBorder="1" applyAlignment="1">
      <alignment horizontal="center" vertical="center"/>
    </xf>
    <xf numFmtId="3" fontId="23" fillId="0" borderId="10" xfId="0" applyNumberFormat="1" applyFont="1" applyBorder="1" applyAlignment="1">
      <alignment horizontal="center" vertical="center"/>
    </xf>
    <xf numFmtId="0" fontId="22" fillId="0" borderId="0" xfId="0" applyFont="1" applyBorder="1" applyAlignment="1">
      <alignment horizontal="center" vertical="center"/>
    </xf>
    <xf numFmtId="0" fontId="23" fillId="0" borderId="10" xfId="0" applyFont="1" applyFill="1" applyBorder="1" applyAlignment="1">
      <alignment horizontal="center" vertical="center"/>
    </xf>
    <xf numFmtId="0" fontId="23" fillId="0" borderId="0" xfId="0" applyFont="1" applyBorder="1" applyAlignment="1">
      <alignment horizontal="center" vertical="center"/>
    </xf>
    <xf numFmtId="3" fontId="22" fillId="0" borderId="10" xfId="0" applyNumberFormat="1" applyFont="1" applyFill="1" applyBorder="1" applyAlignment="1">
      <alignment horizontal="center" vertical="center"/>
    </xf>
    <xf numFmtId="3" fontId="22" fillId="0" borderId="10" xfId="0" applyNumberFormat="1" applyFont="1" applyFill="1" applyBorder="1" applyAlignment="1">
      <alignment horizontal="center" vertical="center" wrapText="1"/>
    </xf>
    <xf numFmtId="0" fontId="31" fillId="0" borderId="0" xfId="0" applyFont="1"/>
    <xf numFmtId="3" fontId="19" fillId="0" borderId="10" xfId="0" applyNumberFormat="1" applyFont="1" applyBorder="1" applyAlignment="1">
      <alignment horizontal="center" vertical="center" wrapText="1"/>
    </xf>
    <xf numFmtId="3" fontId="19" fillId="34" borderId="10" xfId="0" applyNumberFormat="1" applyFont="1" applyFill="1" applyBorder="1" applyAlignment="1">
      <alignment horizontal="center" vertical="center" wrapText="1"/>
    </xf>
    <xf numFmtId="3" fontId="19" fillId="0" borderId="10" xfId="0" applyNumberFormat="1" applyFont="1" applyFill="1" applyBorder="1" applyAlignment="1">
      <alignment horizontal="center" vertical="center" wrapText="1"/>
    </xf>
    <xf numFmtId="0" fontId="23" fillId="0" borderId="10" xfId="0" applyFont="1" applyFill="1" applyBorder="1" applyAlignment="1">
      <alignment horizontal="center" vertical="top" wrapText="1"/>
    </xf>
    <xf numFmtId="0" fontId="22" fillId="0" borderId="14" xfId="0" applyFont="1" applyFill="1" applyBorder="1" applyAlignment="1">
      <alignment horizontal="left" vertical="top" wrapText="1"/>
    </xf>
    <xf numFmtId="0" fontId="22" fillId="0" borderId="15" xfId="0" applyFont="1" applyFill="1" applyBorder="1" applyAlignment="1">
      <alignment horizontal="left" vertical="top" wrapText="1"/>
    </xf>
    <xf numFmtId="0" fontId="22" fillId="0" borderId="16" xfId="0" applyFont="1" applyFill="1" applyBorder="1" applyAlignment="1">
      <alignment horizontal="left" vertical="top" wrapText="1"/>
    </xf>
    <xf numFmtId="0" fontId="23" fillId="0" borderId="11" xfId="0" applyFont="1" applyBorder="1" applyAlignment="1">
      <alignment horizontal="right" vertical="top" wrapText="1"/>
    </xf>
    <xf numFmtId="0" fontId="23" fillId="0" borderId="12" xfId="0" applyFont="1" applyBorder="1" applyAlignment="1">
      <alignment horizontal="right" vertical="top" wrapText="1"/>
    </xf>
    <xf numFmtId="0" fontId="23" fillId="0" borderId="13" xfId="0" applyFont="1" applyBorder="1" applyAlignment="1">
      <alignment horizontal="right" vertical="top" wrapText="1"/>
    </xf>
    <xf numFmtId="0" fontId="23" fillId="0" borderId="10" xfId="0" applyFont="1" applyBorder="1" applyAlignment="1">
      <alignment horizontal="center" vertical="top" wrapText="1"/>
    </xf>
    <xf numFmtId="0" fontId="25" fillId="0" borderId="14" xfId="0" applyFont="1" applyFill="1" applyBorder="1" applyAlignment="1">
      <alignment horizontal="left" vertical="top" wrapText="1"/>
    </xf>
    <xf numFmtId="0" fontId="25" fillId="0" borderId="16" xfId="0" applyFont="1" applyFill="1" applyBorder="1" applyAlignment="1">
      <alignment horizontal="left" vertical="top" wrapText="1"/>
    </xf>
    <xf numFmtId="0" fontId="23" fillId="0" borderId="11" xfId="0" applyFont="1" applyBorder="1" applyAlignment="1">
      <alignment horizontal="right" vertical="top"/>
    </xf>
    <xf numFmtId="0" fontId="23" fillId="0" borderId="12" xfId="0" applyFont="1" applyBorder="1" applyAlignment="1">
      <alignment horizontal="right" vertical="top"/>
    </xf>
    <xf numFmtId="0" fontId="23" fillId="0" borderId="13" xfId="0" applyFont="1" applyBorder="1" applyAlignment="1">
      <alignment horizontal="right" vertical="top"/>
    </xf>
    <xf numFmtId="3" fontId="23" fillId="0" borderId="11" xfId="0" applyNumberFormat="1" applyFont="1" applyBorder="1" applyAlignment="1">
      <alignment horizontal="right" vertical="top" wrapText="1"/>
    </xf>
    <xf numFmtId="3" fontId="23" fillId="0" borderId="12" xfId="0" applyNumberFormat="1" applyFont="1" applyBorder="1" applyAlignment="1">
      <alignment horizontal="right" vertical="top" wrapText="1"/>
    </xf>
    <xf numFmtId="3" fontId="23" fillId="0" borderId="13" xfId="0" applyNumberFormat="1" applyFont="1" applyBorder="1" applyAlignment="1">
      <alignment horizontal="right" vertical="top" wrapText="1"/>
    </xf>
    <xf numFmtId="0" fontId="23" fillId="0" borderId="0" xfId="0" applyFont="1" applyBorder="1" applyAlignment="1">
      <alignment horizontal="center" vertical="top" wrapText="1"/>
    </xf>
    <xf numFmtId="4" fontId="23" fillId="0" borderId="11" xfId="42" applyNumberFormat="1" applyFont="1" applyBorder="1" applyAlignment="1">
      <alignment horizontal="right" vertical="top" wrapText="1"/>
    </xf>
    <xf numFmtId="4" fontId="23" fillId="0" borderId="12" xfId="42" applyNumberFormat="1" applyFont="1" applyBorder="1" applyAlignment="1">
      <alignment horizontal="right" vertical="top" wrapText="1"/>
    </xf>
    <xf numFmtId="4" fontId="23" fillId="0" borderId="13" xfId="42" applyNumberFormat="1" applyFont="1" applyBorder="1" applyAlignment="1">
      <alignment horizontal="right" vertical="top" wrapText="1"/>
    </xf>
  </cellXfs>
  <cellStyles count="45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Денежный" xfId="42" builtinId="4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Финансовый" xfId="44" builtinId="3"/>
    <cellStyle name="Финансовый 2" xfId="43" xr:uid="{6B5B0FB6-6145-41FA-BDC5-7B7C97D36D19}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27601-28EF-4F7E-8974-FB42E9C6EDAF}">
  <sheetPr>
    <pageSetUpPr fitToPage="1"/>
  </sheetPr>
  <dimension ref="A1:O16"/>
  <sheetViews>
    <sheetView zoomScale="70" zoomScaleNormal="70" workbookViewId="0">
      <selection activeCell="B2" sqref="B2"/>
    </sheetView>
  </sheetViews>
  <sheetFormatPr defaultColWidth="9.140625" defaultRowHeight="18.75" x14ac:dyDescent="0.25"/>
  <cols>
    <col min="1" max="1" width="6.5703125" style="8" customWidth="1"/>
    <col min="2" max="2" width="40.7109375" style="8" customWidth="1"/>
    <col min="3" max="3" width="68.42578125" style="8" customWidth="1"/>
    <col min="4" max="4" width="42.140625" style="8" customWidth="1"/>
    <col min="5" max="5" width="15.7109375" style="8" customWidth="1"/>
    <col min="6" max="6" width="17" style="8" customWidth="1"/>
    <col min="7" max="7" width="15.5703125" style="8" customWidth="1"/>
    <col min="8" max="8" width="20.140625" style="8" customWidth="1"/>
    <col min="9" max="9" width="27" style="8" customWidth="1"/>
    <col min="10" max="10" width="37.42578125" style="8" customWidth="1"/>
    <col min="11" max="14" width="31.42578125" style="8" customWidth="1"/>
    <col min="15" max="15" width="46.7109375" style="8" customWidth="1"/>
    <col min="16" max="16" width="31.42578125" style="8" customWidth="1"/>
    <col min="17" max="16384" width="9.140625" style="8"/>
  </cols>
  <sheetData>
    <row r="1" spans="1:15" ht="48.75" customHeight="1" x14ac:dyDescent="0.25">
      <c r="A1" s="96" t="s">
        <v>122</v>
      </c>
      <c r="B1" s="96"/>
      <c r="C1" s="96"/>
      <c r="D1" s="96"/>
      <c r="E1" s="96"/>
      <c r="F1" s="96"/>
      <c r="G1" s="96"/>
      <c r="H1" s="96"/>
      <c r="I1" s="96"/>
      <c r="J1" s="96"/>
    </row>
    <row r="2" spans="1:15" s="13" customFormat="1" ht="74.25" customHeight="1" x14ac:dyDescent="0.25">
      <c r="A2" s="7" t="s">
        <v>0</v>
      </c>
      <c r="B2" s="7" t="s">
        <v>1</v>
      </c>
      <c r="C2" s="7" t="s">
        <v>2</v>
      </c>
      <c r="D2" s="7" t="s">
        <v>3</v>
      </c>
      <c r="E2" s="7" t="s">
        <v>8</v>
      </c>
      <c r="F2" s="7" t="s">
        <v>9</v>
      </c>
      <c r="G2" s="7" t="s">
        <v>11</v>
      </c>
      <c r="H2" s="7" t="s">
        <v>4</v>
      </c>
      <c r="I2" s="7" t="s">
        <v>130</v>
      </c>
      <c r="J2" s="7" t="s">
        <v>5</v>
      </c>
      <c r="K2" s="80" t="s">
        <v>136</v>
      </c>
      <c r="L2" s="80" t="s">
        <v>150</v>
      </c>
      <c r="M2" s="80" t="s">
        <v>151</v>
      </c>
      <c r="N2" s="80" t="s">
        <v>152</v>
      </c>
      <c r="O2" s="81" t="s">
        <v>153</v>
      </c>
    </row>
    <row r="3" spans="1:15" ht="45.75" customHeight="1" x14ac:dyDescent="0.25">
      <c r="A3" s="38">
        <v>1</v>
      </c>
      <c r="B3" s="21" t="s">
        <v>31</v>
      </c>
      <c r="C3" s="33" t="s">
        <v>67</v>
      </c>
      <c r="D3" s="45" t="s">
        <v>98</v>
      </c>
      <c r="E3" s="29" t="s">
        <v>18</v>
      </c>
      <c r="F3" s="29">
        <v>1</v>
      </c>
      <c r="G3" s="31">
        <v>3000000</v>
      </c>
      <c r="H3" s="32">
        <f>F3*G3</f>
        <v>3000000</v>
      </c>
      <c r="I3" s="30">
        <v>46076</v>
      </c>
      <c r="J3" s="97" t="s">
        <v>129</v>
      </c>
      <c r="K3" s="32" t="s">
        <v>140</v>
      </c>
      <c r="L3" s="32" t="s">
        <v>140</v>
      </c>
      <c r="M3" s="32" t="s">
        <v>140</v>
      </c>
      <c r="N3" s="32" t="s">
        <v>140</v>
      </c>
      <c r="O3" s="32" t="s">
        <v>149</v>
      </c>
    </row>
    <row r="4" spans="1:15" ht="45.75" customHeight="1" x14ac:dyDescent="0.25">
      <c r="A4" s="38">
        <v>2</v>
      </c>
      <c r="B4" s="22" t="s">
        <v>30</v>
      </c>
      <c r="C4" s="33" t="s">
        <v>66</v>
      </c>
      <c r="D4" s="45" t="s">
        <v>98</v>
      </c>
      <c r="E4" s="29" t="s">
        <v>18</v>
      </c>
      <c r="F4" s="29">
        <v>1</v>
      </c>
      <c r="G4" s="31">
        <v>2500000</v>
      </c>
      <c r="H4" s="32">
        <f>F4*G4</f>
        <v>2500000</v>
      </c>
      <c r="I4" s="30">
        <v>46076</v>
      </c>
      <c r="J4" s="98"/>
      <c r="K4" s="32" t="s">
        <v>140</v>
      </c>
      <c r="L4" s="32" t="s">
        <v>140</v>
      </c>
      <c r="M4" s="32" t="s">
        <v>140</v>
      </c>
      <c r="N4" s="32" t="s">
        <v>140</v>
      </c>
      <c r="O4" s="32" t="s">
        <v>149</v>
      </c>
    </row>
    <row r="5" spans="1:15" ht="45.75" customHeight="1" x14ac:dyDescent="0.25">
      <c r="A5" s="38">
        <v>3</v>
      </c>
      <c r="B5" s="21" t="s">
        <v>29</v>
      </c>
      <c r="C5" s="33" t="s">
        <v>65</v>
      </c>
      <c r="D5" s="45" t="s">
        <v>98</v>
      </c>
      <c r="E5" s="29" t="s">
        <v>18</v>
      </c>
      <c r="F5" s="29">
        <v>1</v>
      </c>
      <c r="G5" s="31">
        <v>1500000</v>
      </c>
      <c r="H5" s="32">
        <f t="shared" ref="H5" si="0">F5*G5</f>
        <v>1500000</v>
      </c>
      <c r="I5" s="30">
        <v>46076</v>
      </c>
      <c r="J5" s="99"/>
      <c r="K5" s="32" t="s">
        <v>140</v>
      </c>
      <c r="L5" s="32" t="s">
        <v>140</v>
      </c>
      <c r="M5" s="32" t="s">
        <v>140</v>
      </c>
      <c r="N5" s="32" t="s">
        <v>140</v>
      </c>
      <c r="O5" s="32" t="s">
        <v>149</v>
      </c>
    </row>
    <row r="6" spans="1:15" ht="44.25" customHeight="1" x14ac:dyDescent="0.25">
      <c r="A6" s="29">
        <v>4</v>
      </c>
      <c r="B6" s="21" t="s">
        <v>74</v>
      </c>
      <c r="C6" s="34" t="s">
        <v>75</v>
      </c>
      <c r="D6" s="45" t="s">
        <v>98</v>
      </c>
      <c r="E6" s="35" t="s">
        <v>76</v>
      </c>
      <c r="F6" s="29">
        <v>1</v>
      </c>
      <c r="G6" s="31">
        <v>92660</v>
      </c>
      <c r="H6" s="32">
        <f>F6*G6</f>
        <v>92660</v>
      </c>
      <c r="I6" s="30">
        <v>46076</v>
      </c>
      <c r="J6" s="12"/>
      <c r="K6" s="84">
        <v>92660</v>
      </c>
      <c r="L6" s="85">
        <v>171778</v>
      </c>
      <c r="M6" s="85">
        <v>178000</v>
      </c>
      <c r="N6" s="32" t="s">
        <v>140</v>
      </c>
      <c r="O6" s="32" t="s">
        <v>140</v>
      </c>
    </row>
    <row r="7" spans="1:15" ht="48" customHeight="1" x14ac:dyDescent="0.25">
      <c r="A7" s="38">
        <v>5</v>
      </c>
      <c r="B7" s="22" t="s">
        <v>77</v>
      </c>
      <c r="C7" s="34" t="s">
        <v>78</v>
      </c>
      <c r="D7" s="45" t="s">
        <v>98</v>
      </c>
      <c r="E7" s="35" t="s">
        <v>76</v>
      </c>
      <c r="F7" s="29">
        <v>1</v>
      </c>
      <c r="G7" s="31">
        <v>92660</v>
      </c>
      <c r="H7" s="32">
        <f t="shared" ref="H7:H12" si="1">F7*G7</f>
        <v>92660</v>
      </c>
      <c r="I7" s="30">
        <v>46076</v>
      </c>
      <c r="J7" s="12"/>
      <c r="K7" s="84">
        <v>92660</v>
      </c>
      <c r="L7" s="85">
        <v>171778</v>
      </c>
      <c r="M7" s="85">
        <v>178000</v>
      </c>
      <c r="N7" s="32" t="s">
        <v>140</v>
      </c>
      <c r="O7" s="32" t="s">
        <v>140</v>
      </c>
    </row>
    <row r="8" spans="1:15" ht="45.75" customHeight="1" x14ac:dyDescent="0.25">
      <c r="A8" s="38">
        <v>6</v>
      </c>
      <c r="B8" s="21" t="s">
        <v>79</v>
      </c>
      <c r="C8" s="34" t="s">
        <v>80</v>
      </c>
      <c r="D8" s="45" t="s">
        <v>98</v>
      </c>
      <c r="E8" s="35" t="s">
        <v>76</v>
      </c>
      <c r="F8" s="29">
        <v>1</v>
      </c>
      <c r="G8" s="31">
        <v>92660</v>
      </c>
      <c r="H8" s="32">
        <f>F8*G8</f>
        <v>92660</v>
      </c>
      <c r="I8" s="30">
        <v>46076</v>
      </c>
      <c r="J8" s="12"/>
      <c r="K8" s="84">
        <v>92660</v>
      </c>
      <c r="L8" s="85">
        <v>171778</v>
      </c>
      <c r="M8" s="85">
        <v>178000</v>
      </c>
      <c r="N8" s="32" t="s">
        <v>140</v>
      </c>
      <c r="O8" s="32" t="s">
        <v>140</v>
      </c>
    </row>
    <row r="9" spans="1:15" ht="52.5" customHeight="1" x14ac:dyDescent="0.25">
      <c r="A9" s="38">
        <v>7</v>
      </c>
      <c r="B9" s="22" t="s">
        <v>81</v>
      </c>
      <c r="C9" s="34" t="s">
        <v>82</v>
      </c>
      <c r="D9" s="45" t="s">
        <v>98</v>
      </c>
      <c r="E9" s="35" t="s">
        <v>83</v>
      </c>
      <c r="F9" s="29">
        <v>2</v>
      </c>
      <c r="G9" s="31">
        <v>68000</v>
      </c>
      <c r="H9" s="32">
        <f>F9*G9</f>
        <v>136000</v>
      </c>
      <c r="I9" s="30">
        <v>46076</v>
      </c>
      <c r="J9" s="12"/>
      <c r="K9" s="84">
        <v>136000</v>
      </c>
      <c r="L9" s="85">
        <v>123879</v>
      </c>
      <c r="M9" s="85">
        <v>137000</v>
      </c>
      <c r="N9" s="32" t="s">
        <v>140</v>
      </c>
      <c r="O9" s="32" t="s">
        <v>140</v>
      </c>
    </row>
    <row r="10" spans="1:15" ht="47.25" customHeight="1" x14ac:dyDescent="0.25">
      <c r="A10" s="38">
        <v>8</v>
      </c>
      <c r="B10" s="22" t="s">
        <v>84</v>
      </c>
      <c r="C10" s="34" t="s">
        <v>85</v>
      </c>
      <c r="D10" s="45" t="s">
        <v>98</v>
      </c>
      <c r="E10" s="35" t="s">
        <v>76</v>
      </c>
      <c r="F10" s="29">
        <v>1</v>
      </c>
      <c r="G10" s="31">
        <v>82060</v>
      </c>
      <c r="H10" s="32">
        <f t="shared" si="1"/>
        <v>82060</v>
      </c>
      <c r="I10" s="30">
        <v>46076</v>
      </c>
      <c r="J10" s="12"/>
      <c r="K10" s="32" t="s">
        <v>140</v>
      </c>
      <c r="L10" s="83">
        <v>82060</v>
      </c>
      <c r="M10" s="32" t="s">
        <v>140</v>
      </c>
      <c r="N10" s="85">
        <v>100000</v>
      </c>
      <c r="O10" s="85">
        <v>95000</v>
      </c>
    </row>
    <row r="11" spans="1:15" ht="48" customHeight="1" x14ac:dyDescent="0.25">
      <c r="A11" s="38">
        <v>9</v>
      </c>
      <c r="B11" s="22" t="s">
        <v>86</v>
      </c>
      <c r="C11" s="34" t="s">
        <v>87</v>
      </c>
      <c r="D11" s="45" t="s">
        <v>98</v>
      </c>
      <c r="E11" s="35" t="s">
        <v>76</v>
      </c>
      <c r="F11" s="29">
        <v>1</v>
      </c>
      <c r="G11" s="31">
        <v>202159</v>
      </c>
      <c r="H11" s="32">
        <f t="shared" si="1"/>
        <v>202159</v>
      </c>
      <c r="I11" s="30">
        <v>46076</v>
      </c>
      <c r="J11" s="12"/>
      <c r="K11" s="32" t="s">
        <v>140</v>
      </c>
      <c r="L11" s="83">
        <v>202159</v>
      </c>
      <c r="M11" s="32" t="s">
        <v>140</v>
      </c>
      <c r="N11" s="85">
        <v>250000</v>
      </c>
      <c r="O11" s="85">
        <v>230000</v>
      </c>
    </row>
    <row r="12" spans="1:15" ht="44.25" customHeight="1" x14ac:dyDescent="0.25">
      <c r="A12" s="38">
        <v>10</v>
      </c>
      <c r="B12" s="21" t="s">
        <v>88</v>
      </c>
      <c r="C12" s="34" t="s">
        <v>89</v>
      </c>
      <c r="D12" s="45" t="s">
        <v>98</v>
      </c>
      <c r="E12" s="35" t="s">
        <v>76</v>
      </c>
      <c r="F12" s="29">
        <v>1</v>
      </c>
      <c r="G12" s="31">
        <v>253767</v>
      </c>
      <c r="H12" s="32">
        <f t="shared" si="1"/>
        <v>253767</v>
      </c>
      <c r="I12" s="30">
        <v>46076</v>
      </c>
      <c r="J12" s="12"/>
      <c r="K12" s="32" t="s">
        <v>140</v>
      </c>
      <c r="L12" s="83">
        <v>253767</v>
      </c>
      <c r="M12" s="32" t="s">
        <v>140</v>
      </c>
      <c r="N12" s="85">
        <v>300000</v>
      </c>
      <c r="O12" s="85">
        <v>270000</v>
      </c>
    </row>
    <row r="13" spans="1:15" x14ac:dyDescent="0.25">
      <c r="A13" s="100" t="s">
        <v>115</v>
      </c>
      <c r="B13" s="101"/>
      <c r="C13" s="101"/>
      <c r="D13" s="101"/>
      <c r="E13" s="101"/>
      <c r="F13" s="101"/>
      <c r="G13" s="102"/>
      <c r="H13" s="46">
        <f>SUM(H3:H12)</f>
        <v>7951966</v>
      </c>
      <c r="I13" s="9"/>
      <c r="J13" s="9"/>
      <c r="K13" s="86">
        <f>K6+K7+K8+K9</f>
        <v>413980</v>
      </c>
      <c r="L13" s="86">
        <f>L10+L11+L12</f>
        <v>537986</v>
      </c>
      <c r="M13" s="86"/>
      <c r="N13" s="86"/>
      <c r="O13" s="86"/>
    </row>
    <row r="14" spans="1:15" x14ac:dyDescent="0.25">
      <c r="A14" s="9"/>
      <c r="B14" s="9"/>
      <c r="C14" s="5" t="s">
        <v>6</v>
      </c>
      <c r="D14" s="5"/>
      <c r="E14" s="5"/>
      <c r="F14" s="5"/>
      <c r="G14" s="5"/>
      <c r="H14" s="5" t="s">
        <v>32</v>
      </c>
      <c r="I14" s="5"/>
      <c r="J14" s="9"/>
    </row>
    <row r="15" spans="1:15" ht="22.9" customHeight="1" x14ac:dyDescent="0.25">
      <c r="A15" s="9"/>
      <c r="B15" s="9"/>
      <c r="C15" s="5"/>
      <c r="D15" s="5"/>
      <c r="E15" s="5"/>
      <c r="F15" s="5"/>
      <c r="G15" s="5"/>
      <c r="H15" s="5"/>
      <c r="I15" s="5"/>
      <c r="J15" s="9"/>
    </row>
    <row r="16" spans="1:15" x14ac:dyDescent="0.25">
      <c r="A16" s="9"/>
      <c r="B16" s="9"/>
      <c r="C16" s="5" t="s">
        <v>7</v>
      </c>
      <c r="D16" s="5"/>
      <c r="E16" s="5"/>
      <c r="F16" s="5"/>
      <c r="G16" s="5"/>
      <c r="H16" s="10" t="s">
        <v>19</v>
      </c>
      <c r="I16" s="5"/>
      <c r="J16" s="9"/>
    </row>
  </sheetData>
  <mergeCells count="3">
    <mergeCell ref="A1:J1"/>
    <mergeCell ref="J3:J5"/>
    <mergeCell ref="A13:G13"/>
  </mergeCells>
  <pageMargins left="0.25" right="0.25" top="0.75" bottom="0.75" header="0.3" footer="0.3"/>
  <pageSetup paperSize="9" scale="75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E2295D-D6A5-4B91-8237-ABF5EAD8A5B5}">
  <sheetPr>
    <pageSetUpPr fitToPage="1"/>
  </sheetPr>
  <dimension ref="A1:N14"/>
  <sheetViews>
    <sheetView topLeftCell="C1" zoomScale="70" zoomScaleNormal="70" workbookViewId="0">
      <selection activeCell="B3" sqref="B3"/>
    </sheetView>
  </sheetViews>
  <sheetFormatPr defaultRowHeight="18.75" x14ac:dyDescent="0.25"/>
  <cols>
    <col min="1" max="1" width="6.5703125" style="40" customWidth="1"/>
    <col min="2" max="2" width="57.85546875" style="40" customWidth="1"/>
    <col min="3" max="3" width="85.28515625" style="40" customWidth="1"/>
    <col min="4" max="4" width="42.140625" style="40" customWidth="1"/>
    <col min="5" max="5" width="17.5703125" style="40" customWidth="1"/>
    <col min="6" max="6" width="18.85546875" style="40" customWidth="1"/>
    <col min="7" max="7" width="15.42578125" style="40" customWidth="1"/>
    <col min="8" max="8" width="21.28515625" style="40" customWidth="1"/>
    <col min="9" max="9" width="16.28515625" style="40" customWidth="1"/>
    <col min="10" max="10" width="44.42578125" style="40" customWidth="1"/>
    <col min="11" max="11" width="25.85546875" style="40" customWidth="1"/>
    <col min="12" max="12" width="33.7109375" style="40" customWidth="1"/>
    <col min="13" max="15" width="25.85546875" style="40" customWidth="1"/>
    <col min="16" max="16384" width="9.140625" style="40"/>
  </cols>
  <sheetData>
    <row r="1" spans="1:14" ht="67.5" customHeight="1" x14ac:dyDescent="0.25">
      <c r="A1" s="103" t="s">
        <v>121</v>
      </c>
      <c r="B1" s="103"/>
      <c r="C1" s="103"/>
      <c r="D1" s="103"/>
      <c r="E1" s="103"/>
      <c r="F1" s="103"/>
      <c r="G1" s="103"/>
      <c r="H1" s="103"/>
      <c r="I1" s="103"/>
      <c r="J1" s="103"/>
    </row>
    <row r="2" spans="1:14" s="41" customFormat="1" ht="93.75" x14ac:dyDescent="0.25">
      <c r="A2" s="7" t="s">
        <v>0</v>
      </c>
      <c r="B2" s="7" t="s">
        <v>1</v>
      </c>
      <c r="C2" s="7" t="s">
        <v>2</v>
      </c>
      <c r="D2" s="7" t="s">
        <v>3</v>
      </c>
      <c r="E2" s="7" t="s">
        <v>8</v>
      </c>
      <c r="F2" s="7" t="s">
        <v>9</v>
      </c>
      <c r="G2" s="7" t="s">
        <v>11</v>
      </c>
      <c r="H2" s="7" t="s">
        <v>4</v>
      </c>
      <c r="I2" s="39" t="s">
        <v>130</v>
      </c>
      <c r="J2" s="7" t="s">
        <v>5</v>
      </c>
      <c r="K2" s="80" t="s">
        <v>165</v>
      </c>
      <c r="L2" s="81" t="s">
        <v>154</v>
      </c>
      <c r="M2" s="80" t="s">
        <v>163</v>
      </c>
      <c r="N2" s="80" t="s">
        <v>164</v>
      </c>
    </row>
    <row r="3" spans="1:14" ht="85.5" customHeight="1" x14ac:dyDescent="0.25">
      <c r="A3" s="42">
        <v>1</v>
      </c>
      <c r="B3" s="48" t="s">
        <v>99</v>
      </c>
      <c r="C3" s="48" t="s">
        <v>100</v>
      </c>
      <c r="D3" s="45" t="s">
        <v>98</v>
      </c>
      <c r="E3" s="42" t="s">
        <v>101</v>
      </c>
      <c r="F3" s="42">
        <v>18</v>
      </c>
      <c r="G3" s="49">
        <v>343000</v>
      </c>
      <c r="H3" s="49">
        <v>6174000</v>
      </c>
      <c r="I3" s="47">
        <v>46076</v>
      </c>
      <c r="J3" s="104" t="s">
        <v>123</v>
      </c>
      <c r="K3" s="61" t="s">
        <v>140</v>
      </c>
      <c r="L3" s="94">
        <v>6174000</v>
      </c>
      <c r="M3" s="93">
        <v>6624000</v>
      </c>
      <c r="N3" s="93">
        <v>6407820</v>
      </c>
    </row>
    <row r="4" spans="1:14" ht="51" customHeight="1" x14ac:dyDescent="0.25">
      <c r="A4" s="42">
        <v>2</v>
      </c>
      <c r="B4" s="48" t="s">
        <v>102</v>
      </c>
      <c r="C4" s="48" t="s">
        <v>103</v>
      </c>
      <c r="D4" s="45" t="s">
        <v>98</v>
      </c>
      <c r="E4" s="42" t="s">
        <v>104</v>
      </c>
      <c r="F4" s="42">
        <v>1</v>
      </c>
      <c r="G4" s="49">
        <v>589100</v>
      </c>
      <c r="H4" s="49">
        <v>589100</v>
      </c>
      <c r="I4" s="47">
        <v>46076</v>
      </c>
      <c r="J4" s="105"/>
      <c r="K4" s="61" t="s">
        <v>140</v>
      </c>
      <c r="L4" s="94">
        <v>589100</v>
      </c>
      <c r="M4" s="93">
        <v>600000</v>
      </c>
      <c r="N4" s="93">
        <v>699000</v>
      </c>
    </row>
    <row r="5" spans="1:14" ht="45" customHeight="1" x14ac:dyDescent="0.25">
      <c r="A5" s="42">
        <v>3</v>
      </c>
      <c r="B5" s="48" t="s">
        <v>105</v>
      </c>
      <c r="C5" s="48" t="s">
        <v>103</v>
      </c>
      <c r="D5" s="45" t="s">
        <v>98</v>
      </c>
      <c r="E5" s="42" t="s">
        <v>10</v>
      </c>
      <c r="F5" s="42">
        <v>1</v>
      </c>
      <c r="G5" s="49">
        <v>2652640</v>
      </c>
      <c r="H5" s="49">
        <v>2652640</v>
      </c>
      <c r="I5" s="47">
        <v>46076</v>
      </c>
      <c r="J5" s="15"/>
      <c r="K5" s="61" t="s">
        <v>140</v>
      </c>
      <c r="L5" s="94">
        <v>2652640</v>
      </c>
      <c r="M5" s="93">
        <v>2892000</v>
      </c>
      <c r="N5" s="93">
        <v>2890900</v>
      </c>
    </row>
    <row r="6" spans="1:14" ht="50.25" customHeight="1" x14ac:dyDescent="0.25">
      <c r="A6" s="42">
        <v>4</v>
      </c>
      <c r="B6" s="48" t="s">
        <v>106</v>
      </c>
      <c r="C6" s="48" t="s">
        <v>107</v>
      </c>
      <c r="D6" s="45" t="s">
        <v>98</v>
      </c>
      <c r="E6" s="42" t="s">
        <v>108</v>
      </c>
      <c r="F6" s="42">
        <v>100</v>
      </c>
      <c r="G6" s="49">
        <v>3500</v>
      </c>
      <c r="H6" s="49">
        <v>350000</v>
      </c>
      <c r="I6" s="47">
        <v>46076</v>
      </c>
      <c r="J6" s="15"/>
      <c r="K6" s="94">
        <v>350000</v>
      </c>
      <c r="L6" s="93">
        <v>1350000</v>
      </c>
      <c r="M6" s="93">
        <v>1700000</v>
      </c>
      <c r="N6" s="93">
        <v>1550000</v>
      </c>
    </row>
    <row r="7" spans="1:14" ht="56.25" x14ac:dyDescent="0.25">
      <c r="A7" s="42">
        <v>5</v>
      </c>
      <c r="B7" s="48" t="s">
        <v>109</v>
      </c>
      <c r="C7" s="48" t="s">
        <v>110</v>
      </c>
      <c r="D7" s="45" t="s">
        <v>98</v>
      </c>
      <c r="E7" s="42" t="s">
        <v>108</v>
      </c>
      <c r="F7" s="42">
        <v>7</v>
      </c>
      <c r="G7" s="49">
        <v>6500</v>
      </c>
      <c r="H7" s="49">
        <v>45500</v>
      </c>
      <c r="I7" s="47">
        <v>46076</v>
      </c>
      <c r="J7" s="15"/>
      <c r="K7" s="94">
        <v>45500</v>
      </c>
      <c r="L7" s="93">
        <v>179200</v>
      </c>
      <c r="M7" s="93">
        <v>185500</v>
      </c>
      <c r="N7" s="93">
        <v>209930</v>
      </c>
    </row>
    <row r="8" spans="1:14" ht="37.5" x14ac:dyDescent="0.25">
      <c r="A8" s="42">
        <v>6</v>
      </c>
      <c r="B8" s="48" t="s">
        <v>111</v>
      </c>
      <c r="C8" s="48" t="s">
        <v>112</v>
      </c>
      <c r="D8" s="45" t="s">
        <v>98</v>
      </c>
      <c r="E8" s="42" t="s">
        <v>108</v>
      </c>
      <c r="F8" s="42">
        <v>80</v>
      </c>
      <c r="G8" s="49">
        <v>3500</v>
      </c>
      <c r="H8" s="49">
        <v>280000</v>
      </c>
      <c r="I8" s="47">
        <v>46076</v>
      </c>
      <c r="J8" s="15"/>
      <c r="K8" s="94">
        <v>280000</v>
      </c>
      <c r="L8" s="93">
        <v>456000</v>
      </c>
      <c r="M8" s="93">
        <v>480000</v>
      </c>
      <c r="N8" s="93">
        <v>479600</v>
      </c>
    </row>
    <row r="9" spans="1:14" ht="56.25" x14ac:dyDescent="0.25">
      <c r="A9" s="42">
        <v>7</v>
      </c>
      <c r="B9" s="48" t="s">
        <v>113</v>
      </c>
      <c r="C9" s="48" t="s">
        <v>114</v>
      </c>
      <c r="D9" s="45" t="s">
        <v>98</v>
      </c>
      <c r="E9" s="42" t="s">
        <v>108</v>
      </c>
      <c r="F9" s="42">
        <v>2</v>
      </c>
      <c r="G9" s="49">
        <v>7500</v>
      </c>
      <c r="H9" s="49">
        <v>15000</v>
      </c>
      <c r="I9" s="47">
        <v>46076</v>
      </c>
      <c r="J9" s="15"/>
      <c r="K9" s="95">
        <v>15000</v>
      </c>
      <c r="L9" s="94">
        <v>7000</v>
      </c>
      <c r="M9" s="93">
        <v>8000</v>
      </c>
      <c r="N9" s="93">
        <v>9800</v>
      </c>
    </row>
    <row r="10" spans="1:14" x14ac:dyDescent="0.25">
      <c r="A10" s="100" t="s">
        <v>115</v>
      </c>
      <c r="B10" s="101"/>
      <c r="C10" s="101"/>
      <c r="D10" s="101"/>
      <c r="E10" s="101"/>
      <c r="F10" s="101"/>
      <c r="G10" s="102"/>
      <c r="H10" s="52">
        <f>SUM(H3:H9)</f>
        <v>10106240</v>
      </c>
      <c r="I10" s="15"/>
      <c r="J10" s="15"/>
      <c r="K10" s="62">
        <f>K6+K7+K8</f>
        <v>675500</v>
      </c>
      <c r="L10" s="62">
        <f>L3+L4+L5+L9</f>
        <v>9422740</v>
      </c>
      <c r="M10" s="15"/>
      <c r="N10" s="15"/>
    </row>
    <row r="12" spans="1:14" s="44" customFormat="1" x14ac:dyDescent="0.25">
      <c r="A12" s="15"/>
      <c r="B12" s="15"/>
      <c r="C12" s="43" t="s">
        <v>6</v>
      </c>
      <c r="D12" s="43"/>
      <c r="E12" s="43"/>
      <c r="F12" s="43"/>
      <c r="G12" s="43"/>
      <c r="H12" s="43" t="s">
        <v>32</v>
      </c>
      <c r="I12" s="43"/>
    </row>
    <row r="13" spans="1:14" s="44" customFormat="1" ht="22.9" customHeight="1" x14ac:dyDescent="0.25">
      <c r="A13" s="15"/>
      <c r="B13" s="15"/>
      <c r="C13" s="43"/>
      <c r="D13" s="43"/>
      <c r="E13" s="43"/>
      <c r="F13" s="43"/>
      <c r="G13" s="43"/>
      <c r="H13" s="43"/>
      <c r="I13" s="43"/>
    </row>
    <row r="14" spans="1:14" s="44" customFormat="1" ht="37.5" x14ac:dyDescent="0.25">
      <c r="A14" s="15"/>
      <c r="B14" s="15"/>
      <c r="C14" s="43" t="s">
        <v>7</v>
      </c>
      <c r="D14" s="43"/>
      <c r="E14" s="43"/>
      <c r="F14" s="43"/>
      <c r="G14" s="43"/>
      <c r="H14" s="43" t="s">
        <v>16</v>
      </c>
      <c r="I14" s="43"/>
    </row>
  </sheetData>
  <mergeCells count="3">
    <mergeCell ref="A1:J1"/>
    <mergeCell ref="A10:G10"/>
    <mergeCell ref="J3:J4"/>
  </mergeCells>
  <phoneticPr fontId="20" type="noConversion"/>
  <pageMargins left="0.7" right="0.7" top="0.75" bottom="0.75" header="0.3" footer="0.3"/>
  <pageSetup paperSize="9" scale="76" fitToWidth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34B310-DA47-4607-998A-E5D290BE1F0E}">
  <sheetPr>
    <pageSetUpPr fitToPage="1"/>
  </sheetPr>
  <dimension ref="A1:M9"/>
  <sheetViews>
    <sheetView zoomScale="70" zoomScaleNormal="70" workbookViewId="0">
      <selection sqref="A1:J1"/>
    </sheetView>
  </sheetViews>
  <sheetFormatPr defaultRowHeight="15.75" x14ac:dyDescent="0.25"/>
  <cols>
    <col min="1" max="1" width="6.5703125" style="1" customWidth="1"/>
    <col min="2" max="2" width="42.42578125" style="1" customWidth="1"/>
    <col min="3" max="3" width="68.42578125" style="1" customWidth="1"/>
    <col min="4" max="4" width="38.85546875" style="1" customWidth="1"/>
    <col min="5" max="5" width="14.140625" style="1" customWidth="1"/>
    <col min="6" max="6" width="15.42578125" style="1" customWidth="1"/>
    <col min="7" max="7" width="21" style="1" customWidth="1"/>
    <col min="8" max="8" width="26.28515625" style="1" customWidth="1"/>
    <col min="9" max="9" width="28" style="1" customWidth="1"/>
    <col min="10" max="10" width="44.42578125" style="1" customWidth="1"/>
    <col min="11" max="11" width="30.85546875" style="2" customWidth="1"/>
    <col min="12" max="13" width="25.28515625" style="2" customWidth="1"/>
    <col min="14" max="16384" width="9.140625" style="1"/>
  </cols>
  <sheetData>
    <row r="1" spans="1:13" s="8" customFormat="1" ht="67.5" customHeight="1" x14ac:dyDescent="0.25">
      <c r="A1" s="103" t="s">
        <v>120</v>
      </c>
      <c r="B1" s="103"/>
      <c r="C1" s="103"/>
      <c r="D1" s="103"/>
      <c r="E1" s="103"/>
      <c r="F1" s="103"/>
      <c r="G1" s="103"/>
      <c r="H1" s="103"/>
      <c r="I1" s="103"/>
      <c r="J1" s="103"/>
      <c r="K1" s="2"/>
      <c r="L1" s="2"/>
      <c r="M1" s="2"/>
    </row>
    <row r="2" spans="1:13" s="13" customFormat="1" ht="86.25" customHeight="1" x14ac:dyDescent="0.25">
      <c r="A2" s="7" t="s">
        <v>0</v>
      </c>
      <c r="B2" s="7" t="s">
        <v>1</v>
      </c>
      <c r="C2" s="7" t="s">
        <v>2</v>
      </c>
      <c r="D2" s="7" t="s">
        <v>3</v>
      </c>
      <c r="E2" s="7" t="s">
        <v>8</v>
      </c>
      <c r="F2" s="7" t="s">
        <v>9</v>
      </c>
      <c r="G2" s="7" t="s">
        <v>11</v>
      </c>
      <c r="H2" s="7" t="s">
        <v>4</v>
      </c>
      <c r="I2" s="39" t="s">
        <v>130</v>
      </c>
      <c r="J2" s="7" t="s">
        <v>5</v>
      </c>
      <c r="K2" s="76" t="s">
        <v>136</v>
      </c>
      <c r="L2" s="76" t="s">
        <v>134</v>
      </c>
      <c r="M2" s="76" t="s">
        <v>135</v>
      </c>
    </row>
    <row r="3" spans="1:13" s="8" customFormat="1" ht="94.5" customHeight="1" x14ac:dyDescent="0.25">
      <c r="A3" s="42">
        <v>1</v>
      </c>
      <c r="B3" s="54" t="s">
        <v>33</v>
      </c>
      <c r="C3" s="55" t="s">
        <v>116</v>
      </c>
      <c r="D3" s="63" t="s">
        <v>98</v>
      </c>
      <c r="E3" s="56" t="s">
        <v>10</v>
      </c>
      <c r="F3" s="56">
        <v>3</v>
      </c>
      <c r="G3" s="57">
        <v>785850</v>
      </c>
      <c r="H3" s="57">
        <f t="shared" ref="H3" si="0">F3*G3</f>
        <v>2357550</v>
      </c>
      <c r="I3" s="58">
        <v>46076</v>
      </c>
      <c r="J3" s="64" t="s">
        <v>124</v>
      </c>
      <c r="K3" s="77">
        <v>261000</v>
      </c>
      <c r="L3" s="32">
        <v>300000</v>
      </c>
      <c r="M3" s="32">
        <v>360000</v>
      </c>
    </row>
    <row r="4" spans="1:13" s="8" customFormat="1" ht="18.75" x14ac:dyDescent="0.25">
      <c r="A4" s="106" t="s">
        <v>115</v>
      </c>
      <c r="B4" s="107"/>
      <c r="C4" s="107"/>
      <c r="D4" s="107"/>
      <c r="E4" s="107"/>
      <c r="F4" s="107"/>
      <c r="G4" s="108"/>
      <c r="H4" s="53">
        <f>SUM(H3:H3)</f>
        <v>2357550</v>
      </c>
      <c r="I4" s="9"/>
      <c r="J4" s="9"/>
      <c r="K4" s="2"/>
      <c r="L4" s="2"/>
      <c r="M4" s="2"/>
    </row>
    <row r="5" spans="1:13" s="8" customFormat="1" ht="18.75" x14ac:dyDescent="0.25">
      <c r="A5" s="9"/>
      <c r="B5" s="9"/>
      <c r="C5" s="9"/>
      <c r="D5" s="9"/>
      <c r="E5" s="9"/>
      <c r="F5" s="9"/>
      <c r="G5" s="9"/>
      <c r="H5" s="9"/>
      <c r="I5" s="9"/>
      <c r="J5" s="9"/>
      <c r="K5" s="2"/>
      <c r="L5" s="2"/>
      <c r="M5" s="2"/>
    </row>
    <row r="6" spans="1:13" s="8" customFormat="1" ht="18.75" x14ac:dyDescent="0.25">
      <c r="A6" s="9"/>
      <c r="B6" s="9"/>
      <c r="C6" s="5" t="s">
        <v>6</v>
      </c>
      <c r="D6" s="5"/>
      <c r="E6" s="5"/>
      <c r="F6" s="5"/>
      <c r="G6" s="5"/>
      <c r="H6" s="5" t="s">
        <v>32</v>
      </c>
      <c r="I6" s="5"/>
      <c r="J6" s="9"/>
      <c r="K6" s="2"/>
      <c r="L6" s="2"/>
      <c r="M6" s="2"/>
    </row>
    <row r="7" spans="1:13" s="8" customFormat="1" ht="22.9" customHeight="1" x14ac:dyDescent="0.25">
      <c r="A7" s="9"/>
      <c r="B7" s="9"/>
      <c r="C7" s="5"/>
      <c r="D7" s="5"/>
      <c r="E7" s="5"/>
      <c r="F7" s="5"/>
      <c r="G7" s="5"/>
      <c r="H7" s="5"/>
      <c r="I7" s="5"/>
      <c r="J7" s="9"/>
      <c r="K7" s="2"/>
      <c r="L7" s="2"/>
      <c r="M7" s="2"/>
    </row>
    <row r="8" spans="1:13" s="8" customFormat="1" ht="18.75" x14ac:dyDescent="0.25">
      <c r="A8" s="9"/>
      <c r="B8" s="9"/>
      <c r="C8" s="5" t="s">
        <v>7</v>
      </c>
      <c r="D8" s="5"/>
      <c r="E8" s="5"/>
      <c r="F8" s="5"/>
      <c r="G8" s="5"/>
      <c r="H8" s="5" t="s">
        <v>14</v>
      </c>
      <c r="I8" s="5"/>
      <c r="J8" s="9"/>
      <c r="K8" s="2"/>
      <c r="L8" s="2"/>
      <c r="M8" s="2"/>
    </row>
    <row r="9" spans="1:13" s="8" customFormat="1" ht="18.75" x14ac:dyDescent="0.25">
      <c r="A9" s="9"/>
      <c r="B9" s="9"/>
      <c r="C9" s="9"/>
      <c r="D9" s="9"/>
      <c r="E9" s="9"/>
      <c r="F9" s="9"/>
      <c r="G9" s="9"/>
      <c r="H9" s="9"/>
      <c r="I9" s="9"/>
      <c r="J9" s="9"/>
      <c r="K9" s="2"/>
      <c r="L9" s="2"/>
      <c r="M9" s="2"/>
    </row>
  </sheetData>
  <mergeCells count="2">
    <mergeCell ref="A1:J1"/>
    <mergeCell ref="A4:G4"/>
  </mergeCells>
  <phoneticPr fontId="20" type="noConversion"/>
  <pageMargins left="0.7" right="0.7" top="0.75" bottom="0.75" header="0.3" footer="0.3"/>
  <pageSetup paperSize="9" scale="3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37690E-8DD2-4E1F-A8E1-F9B973B0D196}">
  <sheetPr>
    <pageSetUpPr fitToPage="1"/>
  </sheetPr>
  <dimension ref="A1:M9"/>
  <sheetViews>
    <sheetView zoomScale="70" zoomScaleNormal="70" workbookViewId="0">
      <selection sqref="A1:J1"/>
    </sheetView>
  </sheetViews>
  <sheetFormatPr defaultRowHeight="15.75" x14ac:dyDescent="0.25"/>
  <cols>
    <col min="1" max="1" width="6.5703125" style="2" customWidth="1"/>
    <col min="2" max="2" width="22.28515625" style="2" customWidth="1"/>
    <col min="3" max="3" width="83.28515625" style="2" customWidth="1"/>
    <col min="4" max="4" width="39.28515625" style="2" customWidth="1"/>
    <col min="5" max="5" width="17" style="2" customWidth="1"/>
    <col min="6" max="6" width="17.7109375" style="2" customWidth="1"/>
    <col min="7" max="7" width="15.42578125" style="2" customWidth="1"/>
    <col min="8" max="8" width="21.85546875" style="2" customWidth="1"/>
    <col min="9" max="9" width="16.28515625" style="2" customWidth="1"/>
    <col min="10" max="10" width="46.140625" style="2" customWidth="1"/>
    <col min="11" max="11" width="30.85546875" style="2" customWidth="1"/>
    <col min="12" max="13" width="25.28515625" style="2" customWidth="1"/>
    <col min="14" max="16384" width="9.140625" style="2"/>
  </cols>
  <sheetData>
    <row r="1" spans="1:13" ht="67.5" customHeight="1" x14ac:dyDescent="0.25">
      <c r="A1" s="103" t="s">
        <v>119</v>
      </c>
      <c r="B1" s="103"/>
      <c r="C1" s="103"/>
      <c r="D1" s="103"/>
      <c r="E1" s="103"/>
      <c r="F1" s="103"/>
      <c r="G1" s="103"/>
      <c r="H1" s="103"/>
      <c r="I1" s="103"/>
      <c r="J1" s="103"/>
    </row>
    <row r="2" spans="1:13" s="3" customFormat="1" ht="93.75" x14ac:dyDescent="0.25">
      <c r="A2" s="7" t="s">
        <v>0</v>
      </c>
      <c r="B2" s="7" t="s">
        <v>1</v>
      </c>
      <c r="C2" s="7" t="s">
        <v>2</v>
      </c>
      <c r="D2" s="7" t="s">
        <v>3</v>
      </c>
      <c r="E2" s="7" t="s">
        <v>8</v>
      </c>
      <c r="F2" s="7" t="s">
        <v>9</v>
      </c>
      <c r="G2" s="7" t="s">
        <v>11</v>
      </c>
      <c r="H2" s="7" t="s">
        <v>4</v>
      </c>
      <c r="I2" s="39" t="s">
        <v>130</v>
      </c>
      <c r="J2" s="7" t="s">
        <v>5</v>
      </c>
      <c r="K2" s="76" t="s">
        <v>132</v>
      </c>
      <c r="L2" s="76" t="s">
        <v>133</v>
      </c>
      <c r="M2" s="76" t="s">
        <v>131</v>
      </c>
    </row>
    <row r="3" spans="1:13" ht="112.5" x14ac:dyDescent="0.25">
      <c r="A3" s="49">
        <v>1</v>
      </c>
      <c r="B3" s="59" t="s">
        <v>34</v>
      </c>
      <c r="C3" s="60" t="s">
        <v>63</v>
      </c>
      <c r="D3" s="60" t="s">
        <v>64</v>
      </c>
      <c r="E3" s="49" t="s">
        <v>10</v>
      </c>
      <c r="F3" s="49" t="s">
        <v>15</v>
      </c>
      <c r="G3" s="49">
        <v>13327241</v>
      </c>
      <c r="H3" s="61">
        <f t="shared" ref="H3" si="0">F3*G3</f>
        <v>13327241</v>
      </c>
      <c r="I3" s="58">
        <v>46076</v>
      </c>
      <c r="J3" s="37" t="s">
        <v>125</v>
      </c>
      <c r="K3" s="77">
        <v>12985000</v>
      </c>
      <c r="L3" s="61">
        <v>13244700</v>
      </c>
      <c r="M3" s="61">
        <v>13509900</v>
      </c>
    </row>
    <row r="4" spans="1:13" ht="18.75" x14ac:dyDescent="0.25">
      <c r="A4" s="109" t="s">
        <v>115</v>
      </c>
      <c r="B4" s="110"/>
      <c r="C4" s="110"/>
      <c r="D4" s="110"/>
      <c r="E4" s="110"/>
      <c r="F4" s="110"/>
      <c r="G4" s="111"/>
      <c r="H4" s="62">
        <f>SUM(H3:H3)</f>
        <v>13327241</v>
      </c>
      <c r="I4" s="15"/>
      <c r="J4" s="15"/>
    </row>
    <row r="5" spans="1:13" ht="18.75" x14ac:dyDescent="0.25">
      <c r="A5" s="15"/>
      <c r="B5" s="15"/>
      <c r="C5" s="15"/>
      <c r="D5" s="15"/>
      <c r="E5" s="15"/>
      <c r="F5" s="15"/>
      <c r="G5" s="15"/>
      <c r="H5" s="15"/>
      <c r="I5" s="15"/>
      <c r="J5" s="15"/>
    </row>
    <row r="6" spans="1:13" ht="18.75" x14ac:dyDescent="0.25">
      <c r="A6" s="15"/>
      <c r="B6" s="15"/>
      <c r="C6" s="43" t="s">
        <v>6</v>
      </c>
      <c r="D6" s="43"/>
      <c r="E6" s="43"/>
      <c r="F6" s="43"/>
      <c r="G6" s="43"/>
      <c r="H6" s="43" t="s">
        <v>32</v>
      </c>
      <c r="I6" s="43"/>
      <c r="J6" s="15"/>
    </row>
    <row r="7" spans="1:13" ht="22.9" customHeight="1" x14ac:dyDescent="0.25">
      <c r="A7" s="15"/>
      <c r="B7" s="15"/>
      <c r="C7" s="43"/>
      <c r="D7" s="43"/>
      <c r="E7" s="43"/>
      <c r="F7" s="43"/>
      <c r="G7" s="43"/>
      <c r="H7" s="43"/>
      <c r="I7" s="43"/>
      <c r="J7" s="15"/>
    </row>
    <row r="8" spans="1:13" ht="19.5" customHeight="1" x14ac:dyDescent="0.25">
      <c r="A8" s="15"/>
      <c r="B8" s="15"/>
      <c r="C8" s="43" t="s">
        <v>7</v>
      </c>
      <c r="D8" s="43"/>
      <c r="E8" s="43"/>
      <c r="F8" s="43"/>
      <c r="G8" s="43"/>
      <c r="H8" s="43" t="s">
        <v>17</v>
      </c>
      <c r="I8" s="43"/>
      <c r="J8" s="15"/>
    </row>
    <row r="9" spans="1:13" ht="18.75" x14ac:dyDescent="0.25">
      <c r="A9" s="15"/>
      <c r="B9" s="15"/>
      <c r="C9" s="15"/>
      <c r="D9" s="15"/>
      <c r="E9" s="15"/>
      <c r="F9" s="15"/>
      <c r="G9" s="15"/>
      <c r="H9" s="15"/>
      <c r="I9" s="15"/>
      <c r="J9" s="15"/>
    </row>
  </sheetData>
  <mergeCells count="2">
    <mergeCell ref="A1:J1"/>
    <mergeCell ref="A4:G4"/>
  </mergeCells>
  <pageMargins left="0.7" right="0.7" top="0.75" bottom="0.75" header="0.3" footer="0.3"/>
  <pageSetup paperSize="9" scale="4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1339D7-4C47-43FE-812E-017633A54D10}">
  <sheetPr>
    <pageSetUpPr fitToPage="1"/>
  </sheetPr>
  <dimension ref="A1:N12"/>
  <sheetViews>
    <sheetView tabSelected="1" topLeftCell="D1" zoomScale="70" zoomScaleNormal="70" workbookViewId="0">
      <selection activeCell="K6" sqref="K6"/>
    </sheetView>
  </sheetViews>
  <sheetFormatPr defaultRowHeight="15.75" x14ac:dyDescent="0.25"/>
  <cols>
    <col min="1" max="1" width="4" bestFit="1" customWidth="1"/>
    <col min="2" max="2" width="43.42578125" customWidth="1"/>
    <col min="3" max="3" width="60.7109375" customWidth="1"/>
    <col min="4" max="4" width="73.5703125" customWidth="1"/>
    <col min="5" max="5" width="19.140625" customWidth="1"/>
    <col min="6" max="7" width="16.28515625" customWidth="1"/>
    <col min="8" max="8" width="25.42578125" customWidth="1"/>
    <col min="9" max="9" width="17.140625" customWidth="1"/>
    <col min="10" max="10" width="50.28515625" customWidth="1"/>
    <col min="11" max="11" width="30.85546875" style="2" customWidth="1"/>
    <col min="12" max="13" width="25.28515625" style="2" customWidth="1"/>
    <col min="14" max="14" width="23.42578125" customWidth="1"/>
  </cols>
  <sheetData>
    <row r="1" spans="1:14" s="65" customFormat="1" ht="44.25" customHeight="1" x14ac:dyDescent="0.3">
      <c r="A1" s="112" t="s">
        <v>118</v>
      </c>
      <c r="B1" s="112"/>
      <c r="C1" s="112"/>
      <c r="D1" s="112"/>
      <c r="E1" s="112"/>
      <c r="F1" s="112"/>
      <c r="G1" s="112"/>
      <c r="H1" s="112"/>
      <c r="I1" s="112"/>
      <c r="J1" s="112"/>
      <c r="K1" s="2"/>
      <c r="L1" s="2"/>
      <c r="M1" s="2"/>
    </row>
    <row r="2" spans="1:14" s="65" customFormat="1" ht="75" x14ac:dyDescent="0.3">
      <c r="A2" s="7" t="s">
        <v>0</v>
      </c>
      <c r="B2" s="7" t="s">
        <v>1</v>
      </c>
      <c r="C2" s="7" t="s">
        <v>2</v>
      </c>
      <c r="D2" s="7" t="s">
        <v>3</v>
      </c>
      <c r="E2" s="7" t="s">
        <v>8</v>
      </c>
      <c r="F2" s="7" t="s">
        <v>9</v>
      </c>
      <c r="G2" s="7" t="s">
        <v>11</v>
      </c>
      <c r="H2" s="7" t="s">
        <v>4</v>
      </c>
      <c r="I2" s="39" t="s">
        <v>130</v>
      </c>
      <c r="J2" s="7" t="s">
        <v>5</v>
      </c>
      <c r="K2" s="76" t="s">
        <v>137</v>
      </c>
      <c r="L2" s="76" t="s">
        <v>138</v>
      </c>
      <c r="M2" s="76" t="s">
        <v>139</v>
      </c>
      <c r="N2" s="76" t="s">
        <v>141</v>
      </c>
    </row>
    <row r="3" spans="1:14" s="65" customFormat="1" ht="92.25" customHeight="1" x14ac:dyDescent="0.3">
      <c r="A3" s="66">
        <v>1</v>
      </c>
      <c r="B3" s="67" t="s">
        <v>35</v>
      </c>
      <c r="C3" s="33" t="s">
        <v>68</v>
      </c>
      <c r="D3" s="45" t="s">
        <v>98</v>
      </c>
      <c r="E3" s="69" t="s">
        <v>13</v>
      </c>
      <c r="F3" s="70">
        <v>1</v>
      </c>
      <c r="G3" s="51">
        <v>8000</v>
      </c>
      <c r="H3" s="61">
        <f t="shared" ref="H3:H7" si="0">F3*G3</f>
        <v>8000</v>
      </c>
      <c r="I3" s="58">
        <v>46076</v>
      </c>
      <c r="J3" s="12" t="s">
        <v>126</v>
      </c>
      <c r="K3" s="61" t="s">
        <v>140</v>
      </c>
      <c r="L3" s="61" t="s">
        <v>140</v>
      </c>
      <c r="M3" s="61" t="s">
        <v>140</v>
      </c>
      <c r="N3" s="61" t="s">
        <v>140</v>
      </c>
    </row>
    <row r="4" spans="1:14" s="65" customFormat="1" ht="56.25" x14ac:dyDescent="0.3">
      <c r="A4" s="66">
        <v>2</v>
      </c>
      <c r="B4" s="67" t="s">
        <v>36</v>
      </c>
      <c r="C4" s="33" t="s">
        <v>69</v>
      </c>
      <c r="D4" s="45" t="s">
        <v>98</v>
      </c>
      <c r="E4" s="69" t="s">
        <v>13</v>
      </c>
      <c r="F4" s="70">
        <v>1</v>
      </c>
      <c r="G4" s="51">
        <v>86800</v>
      </c>
      <c r="H4" s="61">
        <f t="shared" si="0"/>
        <v>86800</v>
      </c>
      <c r="I4" s="58">
        <v>46076</v>
      </c>
      <c r="J4" s="36"/>
      <c r="K4" s="77">
        <v>84000</v>
      </c>
      <c r="L4" s="61" t="s">
        <v>140</v>
      </c>
      <c r="M4" s="61">
        <v>98000</v>
      </c>
      <c r="N4" s="61">
        <v>110000</v>
      </c>
    </row>
    <row r="5" spans="1:14" s="65" customFormat="1" ht="37.5" x14ac:dyDescent="0.3">
      <c r="A5" s="66">
        <v>3</v>
      </c>
      <c r="B5" s="67" t="s">
        <v>37</v>
      </c>
      <c r="C5" s="33" t="s">
        <v>70</v>
      </c>
      <c r="D5" s="45" t="s">
        <v>98</v>
      </c>
      <c r="E5" s="69" t="s">
        <v>10</v>
      </c>
      <c r="F5" s="70">
        <v>100</v>
      </c>
      <c r="G5" s="51">
        <v>89</v>
      </c>
      <c r="H5" s="61">
        <f t="shared" si="0"/>
        <v>8900</v>
      </c>
      <c r="I5" s="58">
        <v>46076</v>
      </c>
      <c r="J5" s="36"/>
      <c r="K5" s="61" t="s">
        <v>140</v>
      </c>
      <c r="L5" s="61" t="s">
        <v>140</v>
      </c>
      <c r="M5" s="61" t="s">
        <v>140</v>
      </c>
      <c r="N5" s="61" t="s">
        <v>140</v>
      </c>
    </row>
    <row r="6" spans="1:14" s="65" customFormat="1" ht="118.5" customHeight="1" x14ac:dyDescent="0.3">
      <c r="A6" s="66">
        <v>4</v>
      </c>
      <c r="B6" s="68" t="s">
        <v>38</v>
      </c>
      <c r="C6" s="33" t="s">
        <v>71</v>
      </c>
      <c r="D6" s="45" t="s">
        <v>98</v>
      </c>
      <c r="E6" s="50" t="s">
        <v>10</v>
      </c>
      <c r="F6" s="51">
        <v>1</v>
      </c>
      <c r="G6" s="71">
        <v>60555</v>
      </c>
      <c r="H6" s="61">
        <f t="shared" si="0"/>
        <v>60555</v>
      </c>
      <c r="I6" s="58">
        <v>46076</v>
      </c>
      <c r="J6" s="36"/>
      <c r="K6" s="78" t="s">
        <v>171</v>
      </c>
      <c r="L6" s="61" t="s">
        <v>140</v>
      </c>
      <c r="M6" s="61" t="s">
        <v>172</v>
      </c>
      <c r="N6" s="61" t="s">
        <v>173</v>
      </c>
    </row>
    <row r="7" spans="1:14" s="65" customFormat="1" ht="45" customHeight="1" x14ac:dyDescent="0.3">
      <c r="A7" s="66">
        <v>5</v>
      </c>
      <c r="B7" s="67" t="s">
        <v>39</v>
      </c>
      <c r="C7" s="33" t="s">
        <v>72</v>
      </c>
      <c r="D7" s="45" t="s">
        <v>98</v>
      </c>
      <c r="E7" s="50" t="s">
        <v>10</v>
      </c>
      <c r="F7" s="51">
        <v>1</v>
      </c>
      <c r="G7" s="71">
        <v>86940</v>
      </c>
      <c r="H7" s="61">
        <f t="shared" si="0"/>
        <v>86940</v>
      </c>
      <c r="I7" s="58">
        <v>46076</v>
      </c>
      <c r="J7" s="36"/>
      <c r="K7" s="61" t="s">
        <v>140</v>
      </c>
      <c r="L7" s="61" t="s">
        <v>140</v>
      </c>
      <c r="M7" s="61" t="s">
        <v>140</v>
      </c>
      <c r="N7" s="61" t="s">
        <v>140</v>
      </c>
    </row>
    <row r="8" spans="1:14" s="65" customFormat="1" ht="18.75" x14ac:dyDescent="0.3">
      <c r="A8" s="113" t="s">
        <v>115</v>
      </c>
      <c r="B8" s="114"/>
      <c r="C8" s="114"/>
      <c r="D8" s="114"/>
      <c r="E8" s="114"/>
      <c r="F8" s="114"/>
      <c r="G8" s="115"/>
      <c r="H8" s="72">
        <f>SUM(H3:H7)</f>
        <v>251195</v>
      </c>
      <c r="I8" s="15"/>
      <c r="J8" s="9"/>
      <c r="K8" s="2"/>
      <c r="L8" s="2"/>
      <c r="M8" s="2"/>
    </row>
    <row r="9" spans="1:14" s="65" customFormat="1" ht="18.75" x14ac:dyDescent="0.3">
      <c r="A9" s="9"/>
      <c r="B9" s="9"/>
      <c r="C9" s="9"/>
      <c r="D9" s="9"/>
      <c r="E9" s="9"/>
      <c r="F9" s="9"/>
      <c r="G9" s="14"/>
      <c r="H9" s="14"/>
      <c r="I9" s="14"/>
      <c r="J9" s="14"/>
      <c r="K9" s="2"/>
      <c r="L9" s="2"/>
      <c r="M9" s="2"/>
    </row>
    <row r="10" spans="1:14" s="65" customFormat="1" ht="18.75" x14ac:dyDescent="0.3">
      <c r="A10" s="9"/>
      <c r="B10" s="9"/>
      <c r="C10" s="5" t="s">
        <v>6</v>
      </c>
      <c r="D10" s="9"/>
      <c r="E10" s="9"/>
      <c r="F10" s="9"/>
      <c r="G10" s="9"/>
      <c r="H10" s="14" t="s">
        <v>32</v>
      </c>
      <c r="I10" s="14"/>
      <c r="J10" s="14"/>
      <c r="K10" s="2"/>
      <c r="L10" s="2"/>
      <c r="M10" s="2"/>
    </row>
    <row r="11" spans="1:14" s="65" customFormat="1" ht="18.75" x14ac:dyDescent="0.3">
      <c r="A11" s="9"/>
      <c r="B11" s="9"/>
      <c r="C11" s="5"/>
      <c r="D11" s="9"/>
      <c r="E11" s="9"/>
      <c r="F11" s="9"/>
      <c r="G11" s="9"/>
      <c r="H11" s="14"/>
      <c r="I11" s="14"/>
      <c r="J11" s="14"/>
      <c r="K11" s="2"/>
      <c r="L11" s="2"/>
      <c r="M11" s="2"/>
    </row>
    <row r="12" spans="1:14" s="65" customFormat="1" ht="18.75" x14ac:dyDescent="0.3">
      <c r="A12" s="9"/>
      <c r="B12" s="9"/>
      <c r="C12" s="5" t="s">
        <v>7</v>
      </c>
      <c r="D12" s="9"/>
      <c r="E12" s="9"/>
      <c r="F12" s="9"/>
      <c r="G12" s="9"/>
      <c r="H12" s="14" t="s">
        <v>73</v>
      </c>
      <c r="I12" s="14"/>
      <c r="J12" s="14"/>
      <c r="K12" s="2"/>
      <c r="L12" s="2"/>
      <c r="M12" s="2"/>
    </row>
  </sheetData>
  <mergeCells count="2">
    <mergeCell ref="A1:J1"/>
    <mergeCell ref="A8:G8"/>
  </mergeCells>
  <pageMargins left="0.7" right="0.7" top="0.75" bottom="0.75" header="0.3" footer="0.3"/>
  <pageSetup paperSize="9" scale="89" fitToWidth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37B636-7F8E-4A8D-9759-05A93101EA6A}">
  <sheetPr>
    <pageSetUpPr fitToPage="1"/>
  </sheetPr>
  <dimension ref="A1:Q15"/>
  <sheetViews>
    <sheetView zoomScale="70" zoomScaleNormal="70" workbookViewId="0">
      <selection activeCell="C3" sqref="C3"/>
    </sheetView>
  </sheetViews>
  <sheetFormatPr defaultRowHeight="18.75" x14ac:dyDescent="0.3"/>
  <cols>
    <col min="1" max="1" width="6.5703125" style="8" customWidth="1"/>
    <col min="2" max="2" width="46.42578125" style="8" customWidth="1"/>
    <col min="3" max="3" width="102.140625" style="8" customWidth="1"/>
    <col min="4" max="4" width="45.140625" style="8" customWidth="1"/>
    <col min="5" max="5" width="15.7109375" style="8" customWidth="1"/>
    <col min="6" max="6" width="17" style="20" customWidth="1"/>
    <col min="7" max="7" width="15.42578125" style="20" customWidth="1"/>
    <col min="8" max="8" width="18.5703125" style="20" customWidth="1"/>
    <col min="9" max="9" width="16.28515625" style="8" customWidth="1"/>
    <col min="10" max="10" width="48.5703125" style="8" customWidth="1"/>
    <col min="11" max="11" width="43.28515625" style="40" customWidth="1"/>
    <col min="12" max="13" width="25.28515625" style="40" customWidth="1"/>
    <col min="14" max="14" width="36.42578125" style="92" customWidth="1"/>
    <col min="15" max="15" width="37.140625" style="8" customWidth="1"/>
    <col min="16" max="16" width="38.85546875" style="8" customWidth="1"/>
    <col min="17" max="17" width="38.42578125" style="8" customWidth="1"/>
    <col min="18" max="19" width="30.42578125" style="8" customWidth="1"/>
    <col min="20" max="16384" width="9.140625" style="8"/>
  </cols>
  <sheetData>
    <row r="1" spans="1:17" ht="39" customHeight="1" x14ac:dyDescent="0.3">
      <c r="A1" s="96" t="s">
        <v>41</v>
      </c>
      <c r="B1" s="96"/>
      <c r="C1" s="96"/>
      <c r="D1" s="96"/>
      <c r="E1" s="96"/>
      <c r="F1" s="96"/>
      <c r="G1" s="96"/>
      <c r="H1" s="96"/>
      <c r="I1" s="96"/>
      <c r="N1" s="65"/>
    </row>
    <row r="2" spans="1:17" s="13" customFormat="1" ht="93.75" x14ac:dyDescent="0.25">
      <c r="A2" s="7" t="s">
        <v>0</v>
      </c>
      <c r="B2" s="7" t="s">
        <v>1</v>
      </c>
      <c r="C2" s="7" t="s">
        <v>2</v>
      </c>
      <c r="D2" s="7" t="s">
        <v>3</v>
      </c>
      <c r="E2" s="7" t="s">
        <v>8</v>
      </c>
      <c r="F2" s="7" t="s">
        <v>9</v>
      </c>
      <c r="G2" s="7" t="s">
        <v>11</v>
      </c>
      <c r="H2" s="7" t="s">
        <v>4</v>
      </c>
      <c r="I2" s="39" t="s">
        <v>130</v>
      </c>
      <c r="J2" s="7" t="s">
        <v>5</v>
      </c>
      <c r="K2" s="80" t="s">
        <v>142</v>
      </c>
      <c r="L2" s="80" t="s">
        <v>144</v>
      </c>
      <c r="M2" s="80" t="s">
        <v>145</v>
      </c>
      <c r="N2" s="80" t="s">
        <v>146</v>
      </c>
      <c r="O2" s="81" t="s">
        <v>147</v>
      </c>
      <c r="P2" s="81" t="s">
        <v>143</v>
      </c>
      <c r="Q2" s="81" t="s">
        <v>148</v>
      </c>
    </row>
    <row r="3" spans="1:17" ht="92.25" customHeight="1" x14ac:dyDescent="0.25">
      <c r="A3" s="42">
        <v>1</v>
      </c>
      <c r="B3" s="22" t="s">
        <v>20</v>
      </c>
      <c r="C3" s="28" t="s">
        <v>60</v>
      </c>
      <c r="D3" s="48" t="s">
        <v>98</v>
      </c>
      <c r="E3" s="69" t="s">
        <v>12</v>
      </c>
      <c r="F3" s="69">
        <v>1</v>
      </c>
      <c r="G3" s="51">
        <v>7500</v>
      </c>
      <c r="H3" s="51">
        <f>F3*G3</f>
        <v>7500</v>
      </c>
      <c r="I3" s="58">
        <v>46076</v>
      </c>
      <c r="J3" s="33" t="s">
        <v>127</v>
      </c>
      <c r="K3" s="32" t="s">
        <v>149</v>
      </c>
      <c r="L3" s="32" t="s">
        <v>140</v>
      </c>
      <c r="M3" s="32" t="s">
        <v>140</v>
      </c>
      <c r="N3" s="32" t="s">
        <v>140</v>
      </c>
      <c r="O3" s="32" t="s">
        <v>149</v>
      </c>
      <c r="P3" s="32" t="s">
        <v>149</v>
      </c>
      <c r="Q3" s="32" t="s">
        <v>149</v>
      </c>
    </row>
    <row r="4" spans="1:17" ht="99.75" customHeight="1" x14ac:dyDescent="0.25">
      <c r="A4" s="42">
        <v>2</v>
      </c>
      <c r="B4" s="22" t="s">
        <v>21</v>
      </c>
      <c r="C4" s="28" t="s">
        <v>61</v>
      </c>
      <c r="D4" s="48" t="s">
        <v>98</v>
      </c>
      <c r="E4" s="69" t="s">
        <v>12</v>
      </c>
      <c r="F4" s="69">
        <v>1</v>
      </c>
      <c r="G4" s="51">
        <v>2000</v>
      </c>
      <c r="H4" s="51">
        <f t="shared" ref="H4:H9" si="0">F4*G4</f>
        <v>2000</v>
      </c>
      <c r="I4" s="58">
        <v>46076</v>
      </c>
      <c r="J4" s="36"/>
      <c r="K4" s="83">
        <v>2000</v>
      </c>
      <c r="L4" s="32" t="s">
        <v>140</v>
      </c>
      <c r="M4" s="32" t="s">
        <v>140</v>
      </c>
      <c r="N4" s="32">
        <v>5000</v>
      </c>
      <c r="O4" s="32" t="s">
        <v>149</v>
      </c>
      <c r="P4" s="32">
        <v>15901.12</v>
      </c>
      <c r="Q4" s="32">
        <v>14896</v>
      </c>
    </row>
    <row r="5" spans="1:17" ht="97.5" customHeight="1" x14ac:dyDescent="0.25">
      <c r="A5" s="42">
        <v>3</v>
      </c>
      <c r="B5" s="22" t="s">
        <v>22</v>
      </c>
      <c r="C5" s="28" t="s">
        <v>62</v>
      </c>
      <c r="D5" s="48" t="s">
        <v>98</v>
      </c>
      <c r="E5" s="69" t="s">
        <v>12</v>
      </c>
      <c r="F5" s="69">
        <v>1</v>
      </c>
      <c r="G5" s="51">
        <v>1800</v>
      </c>
      <c r="H5" s="51">
        <f t="shared" si="0"/>
        <v>1800</v>
      </c>
      <c r="I5" s="58">
        <v>46076</v>
      </c>
      <c r="J5" s="36"/>
      <c r="K5" s="79">
        <v>1800</v>
      </c>
      <c r="L5" s="32" t="s">
        <v>140</v>
      </c>
      <c r="M5" s="32" t="s">
        <v>140</v>
      </c>
      <c r="N5" s="32">
        <v>5000</v>
      </c>
      <c r="O5" s="32" t="s">
        <v>149</v>
      </c>
      <c r="P5" s="32">
        <v>14076</v>
      </c>
      <c r="Q5" s="32">
        <v>8893</v>
      </c>
    </row>
    <row r="6" spans="1:17" ht="47.25" customHeight="1" x14ac:dyDescent="0.25">
      <c r="A6" s="42">
        <v>4</v>
      </c>
      <c r="B6" s="22" t="s">
        <v>23</v>
      </c>
      <c r="C6" s="28" t="s">
        <v>24</v>
      </c>
      <c r="D6" s="48" t="s">
        <v>98</v>
      </c>
      <c r="E6" s="69" t="s">
        <v>12</v>
      </c>
      <c r="F6" s="69">
        <v>1</v>
      </c>
      <c r="G6" s="51">
        <v>2500</v>
      </c>
      <c r="H6" s="51">
        <f t="shared" si="0"/>
        <v>2500</v>
      </c>
      <c r="I6" s="58">
        <v>46076</v>
      </c>
      <c r="J6" s="36"/>
      <c r="K6" s="32" t="s">
        <v>149</v>
      </c>
      <c r="L6" s="32" t="s">
        <v>140</v>
      </c>
      <c r="M6" s="32" t="s">
        <v>140</v>
      </c>
      <c r="N6" s="32" t="s">
        <v>149</v>
      </c>
      <c r="O6" s="32" t="s">
        <v>149</v>
      </c>
      <c r="P6" s="32" t="s">
        <v>149</v>
      </c>
      <c r="Q6" s="32" t="s">
        <v>149</v>
      </c>
    </row>
    <row r="7" spans="1:17" ht="112.5" x14ac:dyDescent="0.25">
      <c r="A7" s="42">
        <v>5</v>
      </c>
      <c r="B7" s="22" t="s">
        <v>25</v>
      </c>
      <c r="C7" s="28" t="s">
        <v>26</v>
      </c>
      <c r="D7" s="48" t="s">
        <v>98</v>
      </c>
      <c r="E7" s="69" t="s">
        <v>12</v>
      </c>
      <c r="F7" s="69">
        <v>1</v>
      </c>
      <c r="G7" s="51">
        <v>120000</v>
      </c>
      <c r="H7" s="51">
        <f t="shared" si="0"/>
        <v>120000</v>
      </c>
      <c r="I7" s="58">
        <v>46076</v>
      </c>
      <c r="J7" s="36"/>
      <c r="K7" s="91" t="s">
        <v>140</v>
      </c>
      <c r="L7" s="32" t="s">
        <v>140</v>
      </c>
      <c r="M7" s="32" t="s">
        <v>140</v>
      </c>
      <c r="N7" s="32" t="s">
        <v>149</v>
      </c>
      <c r="O7" s="32" t="s">
        <v>149</v>
      </c>
      <c r="P7" s="32" t="s">
        <v>140</v>
      </c>
      <c r="Q7" s="32" t="s">
        <v>140</v>
      </c>
    </row>
    <row r="8" spans="1:17" ht="146.25" customHeight="1" x14ac:dyDescent="0.25">
      <c r="A8" s="42">
        <v>6</v>
      </c>
      <c r="B8" s="22" t="s">
        <v>27</v>
      </c>
      <c r="C8" s="28" t="s">
        <v>117</v>
      </c>
      <c r="D8" s="48" t="s">
        <v>98</v>
      </c>
      <c r="E8" s="69" t="s">
        <v>10</v>
      </c>
      <c r="F8" s="69">
        <v>1</v>
      </c>
      <c r="G8" s="51">
        <v>45000</v>
      </c>
      <c r="H8" s="51">
        <f t="shared" si="0"/>
        <v>45000</v>
      </c>
      <c r="I8" s="58">
        <v>46076</v>
      </c>
      <c r="J8" s="9"/>
      <c r="K8" s="91" t="s">
        <v>140</v>
      </c>
      <c r="L8" s="79">
        <v>45000</v>
      </c>
      <c r="M8" s="32" t="s">
        <v>140</v>
      </c>
      <c r="N8" s="32">
        <v>95000</v>
      </c>
      <c r="O8" s="32" t="s">
        <v>149</v>
      </c>
      <c r="P8" s="32" t="s">
        <v>140</v>
      </c>
      <c r="Q8" s="32">
        <v>457207</v>
      </c>
    </row>
    <row r="9" spans="1:17" ht="50.25" customHeight="1" x14ac:dyDescent="0.25">
      <c r="A9" s="73">
        <v>7</v>
      </c>
      <c r="B9" s="22" t="s">
        <v>40</v>
      </c>
      <c r="C9" s="22" t="s">
        <v>40</v>
      </c>
      <c r="D9" s="48" t="s">
        <v>98</v>
      </c>
      <c r="E9" s="69" t="s">
        <v>10</v>
      </c>
      <c r="F9" s="69">
        <v>1</v>
      </c>
      <c r="G9" s="51">
        <v>2521740</v>
      </c>
      <c r="H9" s="51">
        <f t="shared" si="0"/>
        <v>2521740</v>
      </c>
      <c r="I9" s="58">
        <v>46076</v>
      </c>
      <c r="J9" s="14"/>
      <c r="K9" s="91">
        <v>4480800</v>
      </c>
      <c r="L9" s="32" t="s">
        <v>140</v>
      </c>
      <c r="M9" s="79">
        <v>2251740</v>
      </c>
      <c r="N9" s="32" t="s">
        <v>140</v>
      </c>
      <c r="O9" s="32" t="s">
        <v>149</v>
      </c>
      <c r="P9" s="32" t="s">
        <v>149</v>
      </c>
      <c r="Q9" s="32">
        <v>3656400</v>
      </c>
    </row>
    <row r="10" spans="1:17" x14ac:dyDescent="0.25">
      <c r="A10" s="106" t="s">
        <v>115</v>
      </c>
      <c r="B10" s="107"/>
      <c r="C10" s="107"/>
      <c r="D10" s="107"/>
      <c r="E10" s="107"/>
      <c r="F10" s="107"/>
      <c r="G10" s="108"/>
      <c r="H10" s="53">
        <f>SUM(H3:H9)</f>
        <v>2700540</v>
      </c>
      <c r="I10" s="9"/>
      <c r="J10" s="14"/>
      <c r="K10" s="82">
        <f>K4+K5</f>
        <v>3800</v>
      </c>
      <c r="L10" s="82">
        <f>L8</f>
        <v>45000</v>
      </c>
      <c r="M10" s="46">
        <f>M9</f>
        <v>2251740</v>
      </c>
      <c r="N10" s="32"/>
      <c r="O10" s="32"/>
      <c r="P10" s="32"/>
      <c r="Q10" s="32"/>
    </row>
    <row r="11" spans="1:17" x14ac:dyDescent="0.3">
      <c r="A11" s="9"/>
      <c r="B11" s="9"/>
      <c r="C11" s="9"/>
      <c r="D11" s="9"/>
      <c r="E11" s="9"/>
      <c r="F11" s="17"/>
      <c r="G11" s="17"/>
      <c r="H11" s="16"/>
      <c r="I11" s="9"/>
      <c r="J11" s="14"/>
      <c r="N11" s="65"/>
    </row>
    <row r="12" spans="1:17" x14ac:dyDescent="0.3">
      <c r="A12" s="9"/>
      <c r="B12" s="9"/>
      <c r="C12" s="5" t="s">
        <v>6</v>
      </c>
      <c r="D12" s="5"/>
      <c r="E12" s="5"/>
      <c r="F12" s="18"/>
      <c r="G12" s="18"/>
      <c r="H12" s="18" t="s">
        <v>32</v>
      </c>
      <c r="I12" s="5"/>
      <c r="J12" s="14"/>
      <c r="N12" s="65"/>
    </row>
    <row r="13" spans="1:17" ht="22.9" customHeight="1" x14ac:dyDescent="0.3">
      <c r="A13" s="9"/>
      <c r="B13" s="9"/>
      <c r="C13" s="5"/>
      <c r="D13" s="5"/>
      <c r="E13" s="5"/>
      <c r="F13" s="18"/>
      <c r="G13" s="18"/>
      <c r="H13" s="18"/>
      <c r="I13" s="5"/>
    </row>
    <row r="14" spans="1:17" x14ac:dyDescent="0.3">
      <c r="A14" s="9"/>
      <c r="B14" s="9"/>
      <c r="C14" s="5" t="s">
        <v>7</v>
      </c>
      <c r="D14" s="5"/>
      <c r="E14" s="5"/>
      <c r="F14" s="18"/>
      <c r="G14" s="18"/>
      <c r="H14" s="19" t="s">
        <v>28</v>
      </c>
      <c r="I14" s="5"/>
    </row>
    <row r="15" spans="1:17" x14ac:dyDescent="0.3">
      <c r="A15" s="9"/>
      <c r="B15" s="9"/>
      <c r="C15" s="9"/>
      <c r="D15" s="9"/>
      <c r="E15" s="9"/>
      <c r="F15" s="17"/>
      <c r="G15" s="17"/>
      <c r="H15" s="17"/>
      <c r="I15" s="9"/>
    </row>
  </sheetData>
  <mergeCells count="2">
    <mergeCell ref="A1:I1"/>
    <mergeCell ref="A10:G10"/>
  </mergeCells>
  <pageMargins left="0.25" right="0.25" top="0.75" bottom="0.75" header="0.3" footer="0.3"/>
  <pageSetup paperSize="9" scale="56" fitToWidth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6A2A18-7542-4ECD-A045-C13B119B8A3C}">
  <sheetPr>
    <pageSetUpPr fitToPage="1"/>
  </sheetPr>
  <dimension ref="A1:U38"/>
  <sheetViews>
    <sheetView topLeftCell="K2" zoomScale="70" zoomScaleNormal="70" workbookViewId="0">
      <selection activeCell="M2" sqref="M2"/>
    </sheetView>
  </sheetViews>
  <sheetFormatPr defaultColWidth="9.140625" defaultRowHeight="18.75" x14ac:dyDescent="0.25"/>
  <cols>
    <col min="1" max="1" width="6.5703125" style="8" customWidth="1"/>
    <col min="2" max="2" width="54.42578125" style="8" customWidth="1"/>
    <col min="3" max="3" width="98.140625" style="8" bestFit="1" customWidth="1"/>
    <col min="4" max="4" width="48" style="8" customWidth="1"/>
    <col min="5" max="5" width="19.85546875" style="8" customWidth="1"/>
    <col min="6" max="6" width="17" style="8" customWidth="1"/>
    <col min="7" max="7" width="15.42578125" style="8" customWidth="1"/>
    <col min="8" max="8" width="18.5703125" style="8" customWidth="1"/>
    <col min="9" max="9" width="16.28515625" style="8" customWidth="1"/>
    <col min="10" max="10" width="54.28515625" style="8" customWidth="1"/>
    <col min="11" max="21" width="36.42578125" style="87" customWidth="1"/>
    <col min="22" max="16384" width="9.140625" style="8"/>
  </cols>
  <sheetData>
    <row r="1" spans="1:21" ht="39" customHeight="1" x14ac:dyDescent="0.25">
      <c r="A1" s="96" t="s">
        <v>43</v>
      </c>
      <c r="B1" s="96"/>
      <c r="C1" s="96"/>
      <c r="D1" s="96"/>
      <c r="E1" s="96"/>
      <c r="F1" s="96"/>
      <c r="G1" s="96"/>
      <c r="H1" s="96"/>
      <c r="I1" s="96"/>
      <c r="J1" s="96"/>
    </row>
    <row r="2" spans="1:21" s="13" customFormat="1" ht="93.75" x14ac:dyDescent="0.25">
      <c r="A2" s="7" t="s">
        <v>0</v>
      </c>
      <c r="B2" s="7" t="s">
        <v>1</v>
      </c>
      <c r="C2" s="7" t="s">
        <v>2</v>
      </c>
      <c r="D2" s="7" t="s">
        <v>3</v>
      </c>
      <c r="E2" s="7" t="s">
        <v>8</v>
      </c>
      <c r="F2" s="7" t="s">
        <v>9</v>
      </c>
      <c r="G2" s="7" t="s">
        <v>11</v>
      </c>
      <c r="H2" s="7" t="s">
        <v>4</v>
      </c>
      <c r="I2" s="39" t="s">
        <v>130</v>
      </c>
      <c r="J2" s="7" t="s">
        <v>5</v>
      </c>
      <c r="K2" s="88" t="s">
        <v>154</v>
      </c>
      <c r="L2" s="88" t="s">
        <v>155</v>
      </c>
      <c r="M2" s="88" t="s">
        <v>156</v>
      </c>
      <c r="N2" s="88" t="s">
        <v>157</v>
      </c>
      <c r="O2" s="88" t="s">
        <v>158</v>
      </c>
      <c r="P2" s="88" t="s">
        <v>159</v>
      </c>
      <c r="Q2" s="88" t="s">
        <v>160</v>
      </c>
      <c r="R2" s="88" t="s">
        <v>161</v>
      </c>
      <c r="S2" s="88" t="s">
        <v>162</v>
      </c>
      <c r="T2" s="89"/>
      <c r="U2" s="89"/>
    </row>
    <row r="3" spans="1:21" ht="83.25" customHeight="1" x14ac:dyDescent="0.25">
      <c r="A3" s="42">
        <v>1</v>
      </c>
      <c r="B3" s="33" t="s">
        <v>44</v>
      </c>
      <c r="C3" s="33" t="s">
        <v>45</v>
      </c>
      <c r="D3" s="48" t="s">
        <v>98</v>
      </c>
      <c r="E3" s="24" t="s">
        <v>46</v>
      </c>
      <c r="F3" s="24">
        <v>7</v>
      </c>
      <c r="G3" s="74">
        <v>9910</v>
      </c>
      <c r="H3" s="74">
        <f t="shared" ref="H3:H17" si="0">F3*G3</f>
        <v>69370</v>
      </c>
      <c r="I3" s="26">
        <v>46076</v>
      </c>
      <c r="J3" s="6" t="s">
        <v>128</v>
      </c>
      <c r="K3" s="91" t="s">
        <v>140</v>
      </c>
      <c r="L3" s="91" t="s">
        <v>140</v>
      </c>
      <c r="M3" s="91" t="s">
        <v>140</v>
      </c>
      <c r="N3" s="84">
        <v>69370</v>
      </c>
      <c r="O3" s="90">
        <f>N3*0.02+N3</f>
        <v>70757.399999999994</v>
      </c>
      <c r="P3" s="90">
        <f>O3*0.02+O3</f>
        <v>72172.547999999995</v>
      </c>
      <c r="Q3" s="91" t="s">
        <v>140</v>
      </c>
      <c r="R3" s="91" t="s">
        <v>140</v>
      </c>
      <c r="S3" s="91" t="s">
        <v>140</v>
      </c>
    </row>
    <row r="4" spans="1:21" ht="37.5" x14ac:dyDescent="0.25">
      <c r="A4" s="42">
        <v>2</v>
      </c>
      <c r="B4" s="33" t="s">
        <v>47</v>
      </c>
      <c r="C4" s="33" t="s">
        <v>48</v>
      </c>
      <c r="D4" s="48" t="s">
        <v>98</v>
      </c>
      <c r="E4" s="24" t="s">
        <v>46</v>
      </c>
      <c r="F4" s="24">
        <v>4</v>
      </c>
      <c r="G4" s="74">
        <v>27307</v>
      </c>
      <c r="H4" s="74">
        <f t="shared" si="0"/>
        <v>109228</v>
      </c>
      <c r="I4" s="26">
        <v>46076</v>
      </c>
      <c r="J4" s="6"/>
      <c r="K4" s="91" t="s">
        <v>140</v>
      </c>
      <c r="L4" s="91" t="s">
        <v>140</v>
      </c>
      <c r="M4" s="91" t="s">
        <v>140</v>
      </c>
      <c r="N4" s="84">
        <v>109228</v>
      </c>
      <c r="O4" s="90">
        <f t="shared" ref="O4:P7" si="1">N4*0.02+N4</f>
        <v>111412.56</v>
      </c>
      <c r="P4" s="90">
        <f t="shared" si="1"/>
        <v>113640.8112</v>
      </c>
      <c r="Q4" s="91" t="s">
        <v>140</v>
      </c>
      <c r="R4" s="91" t="s">
        <v>140</v>
      </c>
      <c r="S4" s="91" t="s">
        <v>140</v>
      </c>
    </row>
    <row r="5" spans="1:21" ht="61.5" customHeight="1" x14ac:dyDescent="0.25">
      <c r="A5" s="42">
        <v>3</v>
      </c>
      <c r="B5" s="33" t="s">
        <v>97</v>
      </c>
      <c r="C5" s="33" t="s">
        <v>49</v>
      </c>
      <c r="D5" s="48" t="s">
        <v>98</v>
      </c>
      <c r="E5" s="24" t="s">
        <v>46</v>
      </c>
      <c r="F5" s="24">
        <v>8</v>
      </c>
      <c r="G5" s="74">
        <v>33895</v>
      </c>
      <c r="H5" s="74">
        <f t="shared" si="0"/>
        <v>271160</v>
      </c>
      <c r="I5" s="26">
        <v>46076</v>
      </c>
      <c r="J5" s="6"/>
      <c r="K5" s="91" t="s">
        <v>140</v>
      </c>
      <c r="L5" s="91" t="s">
        <v>140</v>
      </c>
      <c r="M5" s="91" t="s">
        <v>140</v>
      </c>
      <c r="N5" s="84">
        <v>271160</v>
      </c>
      <c r="O5" s="90">
        <f t="shared" si="1"/>
        <v>276583.2</v>
      </c>
      <c r="P5" s="90">
        <f t="shared" si="1"/>
        <v>282114.864</v>
      </c>
      <c r="Q5" s="91" t="s">
        <v>140</v>
      </c>
      <c r="R5" s="91" t="s">
        <v>140</v>
      </c>
      <c r="S5" s="91" t="s">
        <v>140</v>
      </c>
    </row>
    <row r="6" spans="1:21" ht="82.5" customHeight="1" x14ac:dyDescent="0.25">
      <c r="A6" s="42">
        <v>4</v>
      </c>
      <c r="B6" s="33" t="s">
        <v>50</v>
      </c>
      <c r="C6" s="33" t="s">
        <v>51</v>
      </c>
      <c r="D6" s="48" t="s">
        <v>98</v>
      </c>
      <c r="E6" s="24" t="s">
        <v>46</v>
      </c>
      <c r="F6" s="24">
        <v>4</v>
      </c>
      <c r="G6" s="74">
        <v>39320</v>
      </c>
      <c r="H6" s="74">
        <f t="shared" si="0"/>
        <v>157280</v>
      </c>
      <c r="I6" s="26">
        <v>46076</v>
      </c>
      <c r="J6" s="6"/>
      <c r="K6" s="91" t="s">
        <v>140</v>
      </c>
      <c r="L6" s="91" t="s">
        <v>140</v>
      </c>
      <c r="M6" s="91" t="s">
        <v>140</v>
      </c>
      <c r="N6" s="84">
        <v>157280</v>
      </c>
      <c r="O6" s="90">
        <f t="shared" si="1"/>
        <v>160425.60000000001</v>
      </c>
      <c r="P6" s="90">
        <f t="shared" si="1"/>
        <v>163634.11199999999</v>
      </c>
      <c r="Q6" s="91" t="s">
        <v>140</v>
      </c>
      <c r="R6" s="91" t="s">
        <v>140</v>
      </c>
      <c r="S6" s="91" t="s">
        <v>140</v>
      </c>
    </row>
    <row r="7" spans="1:21" ht="82.5" customHeight="1" x14ac:dyDescent="0.25">
      <c r="A7" s="42">
        <v>5</v>
      </c>
      <c r="B7" s="33" t="s">
        <v>90</v>
      </c>
      <c r="C7" s="33" t="s">
        <v>91</v>
      </c>
      <c r="D7" s="48" t="s">
        <v>98</v>
      </c>
      <c r="E7" s="24" t="s">
        <v>46</v>
      </c>
      <c r="F7" s="24">
        <v>2</v>
      </c>
      <c r="G7" s="74">
        <v>80106</v>
      </c>
      <c r="H7" s="74">
        <f t="shared" si="0"/>
        <v>160212</v>
      </c>
      <c r="I7" s="26">
        <v>46076</v>
      </c>
      <c r="J7" s="6"/>
      <c r="K7" s="91" t="s">
        <v>140</v>
      </c>
      <c r="L7" s="91" t="s">
        <v>140</v>
      </c>
      <c r="M7" s="91" t="s">
        <v>140</v>
      </c>
      <c r="N7" s="84">
        <v>160212</v>
      </c>
      <c r="O7" s="90">
        <f t="shared" si="1"/>
        <v>163416.24</v>
      </c>
      <c r="P7" s="90">
        <f t="shared" si="1"/>
        <v>166684.56479999999</v>
      </c>
      <c r="Q7" s="91" t="s">
        <v>140</v>
      </c>
      <c r="R7" s="91" t="s">
        <v>140</v>
      </c>
      <c r="S7" s="91" t="s">
        <v>140</v>
      </c>
    </row>
    <row r="8" spans="1:21" ht="67.5" customHeight="1" x14ac:dyDescent="0.25">
      <c r="A8" s="42">
        <v>6</v>
      </c>
      <c r="B8" s="33" t="s">
        <v>52</v>
      </c>
      <c r="C8" s="33" t="s">
        <v>53</v>
      </c>
      <c r="D8" s="48" t="s">
        <v>98</v>
      </c>
      <c r="E8" s="24" t="s">
        <v>54</v>
      </c>
      <c r="F8" s="24">
        <v>2</v>
      </c>
      <c r="G8" s="74">
        <v>25000</v>
      </c>
      <c r="H8" s="74">
        <f t="shared" si="0"/>
        <v>50000</v>
      </c>
      <c r="I8" s="26">
        <v>46076</v>
      </c>
      <c r="J8" s="6"/>
      <c r="K8" s="91" t="s">
        <v>140</v>
      </c>
      <c r="L8" s="91" t="s">
        <v>140</v>
      </c>
      <c r="M8" s="84">
        <v>46000</v>
      </c>
      <c r="N8" s="91" t="s">
        <v>140</v>
      </c>
      <c r="O8" s="90">
        <v>55000</v>
      </c>
      <c r="P8" s="90">
        <v>56000</v>
      </c>
      <c r="Q8" s="91" t="s">
        <v>140</v>
      </c>
      <c r="R8" s="91" t="s">
        <v>140</v>
      </c>
      <c r="S8" s="91" t="s">
        <v>140</v>
      </c>
    </row>
    <row r="9" spans="1:21" ht="66.75" customHeight="1" x14ac:dyDescent="0.25">
      <c r="A9" s="42">
        <v>7</v>
      </c>
      <c r="B9" s="33" t="s">
        <v>92</v>
      </c>
      <c r="C9" s="33" t="s">
        <v>53</v>
      </c>
      <c r="D9" s="48" t="s">
        <v>98</v>
      </c>
      <c r="E9" s="24" t="s">
        <v>54</v>
      </c>
      <c r="F9" s="24">
        <v>2</v>
      </c>
      <c r="G9" s="74">
        <v>16000</v>
      </c>
      <c r="H9" s="74">
        <f t="shared" si="0"/>
        <v>32000</v>
      </c>
      <c r="I9" s="26">
        <v>46076</v>
      </c>
      <c r="J9" s="6"/>
      <c r="K9" s="91" t="s">
        <v>140</v>
      </c>
      <c r="L9" s="91" t="s">
        <v>140</v>
      </c>
      <c r="M9" s="84">
        <v>31200</v>
      </c>
      <c r="N9" s="91" t="s">
        <v>140</v>
      </c>
      <c r="O9" s="90">
        <v>33000</v>
      </c>
      <c r="P9" s="90">
        <v>38000</v>
      </c>
      <c r="Q9" s="91" t="s">
        <v>140</v>
      </c>
      <c r="R9" s="91" t="s">
        <v>140</v>
      </c>
      <c r="S9" s="91" t="s">
        <v>140</v>
      </c>
    </row>
    <row r="10" spans="1:21" ht="51" customHeight="1" x14ac:dyDescent="0.25">
      <c r="A10" s="42">
        <v>8</v>
      </c>
      <c r="B10" s="33" t="s">
        <v>93</v>
      </c>
      <c r="C10" s="33" t="s">
        <v>93</v>
      </c>
      <c r="D10" s="48" t="s">
        <v>98</v>
      </c>
      <c r="E10" s="24" t="s">
        <v>54</v>
      </c>
      <c r="F10" s="24">
        <v>2</v>
      </c>
      <c r="G10" s="74">
        <v>4800</v>
      </c>
      <c r="H10" s="74">
        <f t="shared" si="0"/>
        <v>9600</v>
      </c>
      <c r="I10" s="26">
        <v>46076</v>
      </c>
      <c r="J10" s="6"/>
      <c r="K10" s="91" t="s">
        <v>140</v>
      </c>
      <c r="L10" s="91" t="s">
        <v>140</v>
      </c>
      <c r="M10" s="84">
        <v>9600</v>
      </c>
      <c r="N10" s="91" t="s">
        <v>140</v>
      </c>
      <c r="O10" s="90">
        <v>10200</v>
      </c>
      <c r="P10" s="90">
        <v>11300</v>
      </c>
      <c r="Q10" s="91" t="s">
        <v>140</v>
      </c>
      <c r="R10" s="91" t="s">
        <v>140</v>
      </c>
      <c r="S10" s="91" t="s">
        <v>140</v>
      </c>
    </row>
    <row r="11" spans="1:21" ht="102" customHeight="1" x14ac:dyDescent="0.25">
      <c r="A11" s="42">
        <v>9</v>
      </c>
      <c r="B11" s="33" t="s">
        <v>55</v>
      </c>
      <c r="C11" s="33" t="s">
        <v>56</v>
      </c>
      <c r="D11" s="48" t="s">
        <v>98</v>
      </c>
      <c r="E11" s="24" t="s">
        <v>46</v>
      </c>
      <c r="F11" s="24">
        <v>30</v>
      </c>
      <c r="G11" s="74">
        <v>54000</v>
      </c>
      <c r="H11" s="74">
        <f t="shared" si="0"/>
        <v>1620000</v>
      </c>
      <c r="I11" s="26">
        <v>46076</v>
      </c>
      <c r="J11" s="6"/>
      <c r="K11" s="91" t="s">
        <v>140</v>
      </c>
      <c r="L11" s="91" t="s">
        <v>140</v>
      </c>
      <c r="M11" s="91" t="s">
        <v>140</v>
      </c>
      <c r="N11" s="91" t="s">
        <v>140</v>
      </c>
      <c r="O11" s="90">
        <v>1800000</v>
      </c>
      <c r="P11" s="84">
        <v>1620000</v>
      </c>
      <c r="Q11" s="90" t="s">
        <v>140</v>
      </c>
      <c r="R11" s="90" t="s">
        <v>140</v>
      </c>
      <c r="S11" s="90">
        <v>1860000</v>
      </c>
    </row>
    <row r="12" spans="1:21" ht="51" customHeight="1" x14ac:dyDescent="0.25">
      <c r="A12" s="42">
        <v>10</v>
      </c>
      <c r="B12" s="33" t="s">
        <v>57</v>
      </c>
      <c r="C12" s="33" t="s">
        <v>58</v>
      </c>
      <c r="D12" s="48" t="s">
        <v>98</v>
      </c>
      <c r="E12" s="24" t="s">
        <v>10</v>
      </c>
      <c r="F12" s="24">
        <v>1</v>
      </c>
      <c r="G12" s="74">
        <v>739900</v>
      </c>
      <c r="H12" s="74">
        <f t="shared" si="0"/>
        <v>739900</v>
      </c>
      <c r="I12" s="26">
        <v>46076</v>
      </c>
      <c r="J12" s="6"/>
      <c r="K12" s="91" t="s">
        <v>140</v>
      </c>
      <c r="L12" s="84">
        <v>729990</v>
      </c>
      <c r="M12" s="91" t="s">
        <v>140</v>
      </c>
      <c r="N12" s="91" t="s">
        <v>140</v>
      </c>
      <c r="O12" s="91" t="s">
        <v>140</v>
      </c>
      <c r="P12" s="91" t="s">
        <v>140</v>
      </c>
      <c r="Q12" s="90">
        <v>770000</v>
      </c>
      <c r="R12" s="90">
        <v>785000</v>
      </c>
      <c r="S12" s="91" t="s">
        <v>140</v>
      </c>
    </row>
    <row r="13" spans="1:21" ht="48" customHeight="1" x14ac:dyDescent="0.25">
      <c r="A13" s="42">
        <v>11</v>
      </c>
      <c r="B13" s="33" t="s">
        <v>166</v>
      </c>
      <c r="C13" s="33" t="s">
        <v>94</v>
      </c>
      <c r="D13" s="48" t="s">
        <v>98</v>
      </c>
      <c r="E13" s="24" t="s">
        <v>95</v>
      </c>
      <c r="F13" s="24">
        <v>2</v>
      </c>
      <c r="G13" s="74">
        <v>70000</v>
      </c>
      <c r="H13" s="74">
        <f t="shared" si="0"/>
        <v>140000</v>
      </c>
      <c r="I13" s="26">
        <v>46076</v>
      </c>
      <c r="J13" s="6"/>
      <c r="K13" s="84">
        <v>119000</v>
      </c>
      <c r="L13" s="91" t="s">
        <v>140</v>
      </c>
      <c r="M13" s="91" t="s">
        <v>140</v>
      </c>
      <c r="N13" s="91" t="s">
        <v>140</v>
      </c>
      <c r="O13" s="90">
        <v>130000</v>
      </c>
      <c r="P13" s="90">
        <v>155000</v>
      </c>
      <c r="Q13" s="91" t="s">
        <v>140</v>
      </c>
      <c r="R13" s="91" t="s">
        <v>140</v>
      </c>
      <c r="S13" s="91" t="s">
        <v>140</v>
      </c>
    </row>
    <row r="14" spans="1:21" ht="42" customHeight="1" x14ac:dyDescent="0.25">
      <c r="A14" s="42">
        <v>12</v>
      </c>
      <c r="B14" s="33" t="s">
        <v>167</v>
      </c>
      <c r="C14" s="33" t="s">
        <v>96</v>
      </c>
      <c r="D14" s="48" t="s">
        <v>98</v>
      </c>
      <c r="E14" s="24" t="s">
        <v>95</v>
      </c>
      <c r="F14" s="24">
        <v>2</v>
      </c>
      <c r="G14" s="74">
        <v>4000</v>
      </c>
      <c r="H14" s="74">
        <f t="shared" si="0"/>
        <v>8000</v>
      </c>
      <c r="I14" s="26">
        <v>46076</v>
      </c>
      <c r="J14" s="6"/>
      <c r="K14" s="84">
        <v>6980</v>
      </c>
      <c r="L14" s="91" t="s">
        <v>140</v>
      </c>
      <c r="M14" s="91" t="s">
        <v>140</v>
      </c>
      <c r="N14" s="91" t="s">
        <v>140</v>
      </c>
      <c r="O14" s="90">
        <v>7500</v>
      </c>
      <c r="P14" s="90">
        <v>8000</v>
      </c>
      <c r="Q14" s="91" t="s">
        <v>140</v>
      </c>
      <c r="R14" s="91" t="s">
        <v>140</v>
      </c>
      <c r="S14" s="91" t="s">
        <v>140</v>
      </c>
    </row>
    <row r="15" spans="1:21" ht="44.25" customHeight="1" x14ac:dyDescent="0.25">
      <c r="A15" s="42">
        <v>13</v>
      </c>
      <c r="B15" s="33" t="s">
        <v>168</v>
      </c>
      <c r="C15" s="33" t="s">
        <v>96</v>
      </c>
      <c r="D15" s="48" t="s">
        <v>98</v>
      </c>
      <c r="E15" s="24" t="s">
        <v>95</v>
      </c>
      <c r="F15" s="24">
        <v>2</v>
      </c>
      <c r="G15" s="74">
        <v>4000</v>
      </c>
      <c r="H15" s="74">
        <f t="shared" si="0"/>
        <v>8000</v>
      </c>
      <c r="I15" s="26">
        <v>46076</v>
      </c>
      <c r="J15" s="6"/>
      <c r="K15" s="84">
        <v>6980</v>
      </c>
      <c r="L15" s="91" t="s">
        <v>140</v>
      </c>
      <c r="M15" s="91" t="s">
        <v>140</v>
      </c>
      <c r="N15" s="91" t="s">
        <v>140</v>
      </c>
      <c r="O15" s="90">
        <v>7500</v>
      </c>
      <c r="P15" s="90">
        <v>8000</v>
      </c>
      <c r="Q15" s="91" t="s">
        <v>140</v>
      </c>
      <c r="R15" s="91" t="s">
        <v>140</v>
      </c>
      <c r="S15" s="91" t="s">
        <v>140</v>
      </c>
    </row>
    <row r="16" spans="1:21" ht="42.75" customHeight="1" x14ac:dyDescent="0.25">
      <c r="A16" s="42">
        <v>14</v>
      </c>
      <c r="B16" s="33" t="s">
        <v>169</v>
      </c>
      <c r="C16" s="33" t="s">
        <v>96</v>
      </c>
      <c r="D16" s="48" t="s">
        <v>98</v>
      </c>
      <c r="E16" s="24" t="s">
        <v>95</v>
      </c>
      <c r="F16" s="24">
        <v>2</v>
      </c>
      <c r="G16" s="74">
        <v>4000</v>
      </c>
      <c r="H16" s="74">
        <f t="shared" si="0"/>
        <v>8000</v>
      </c>
      <c r="I16" s="26">
        <v>46076</v>
      </c>
      <c r="J16" s="6"/>
      <c r="K16" s="84">
        <v>6980</v>
      </c>
      <c r="L16" s="91" t="s">
        <v>140</v>
      </c>
      <c r="M16" s="91" t="s">
        <v>140</v>
      </c>
      <c r="N16" s="91" t="s">
        <v>140</v>
      </c>
      <c r="O16" s="90">
        <v>7500</v>
      </c>
      <c r="P16" s="90">
        <v>8000</v>
      </c>
      <c r="Q16" s="91" t="s">
        <v>140</v>
      </c>
      <c r="R16" s="91" t="s">
        <v>140</v>
      </c>
      <c r="S16" s="91" t="s">
        <v>140</v>
      </c>
    </row>
    <row r="17" spans="1:21" ht="45" customHeight="1" x14ac:dyDescent="0.25">
      <c r="A17" s="42">
        <v>15</v>
      </c>
      <c r="B17" s="33" t="s">
        <v>170</v>
      </c>
      <c r="C17" s="33" t="s">
        <v>96</v>
      </c>
      <c r="D17" s="48" t="s">
        <v>98</v>
      </c>
      <c r="E17" s="24" t="s">
        <v>95</v>
      </c>
      <c r="F17" s="24">
        <v>2</v>
      </c>
      <c r="G17" s="74">
        <v>4000</v>
      </c>
      <c r="H17" s="74">
        <f t="shared" si="0"/>
        <v>8000</v>
      </c>
      <c r="I17" s="26">
        <v>46076</v>
      </c>
      <c r="J17" s="6"/>
      <c r="K17" s="84">
        <v>6980</v>
      </c>
      <c r="L17" s="91" t="s">
        <v>140</v>
      </c>
      <c r="M17" s="91" t="s">
        <v>140</v>
      </c>
      <c r="N17" s="91" t="s">
        <v>140</v>
      </c>
      <c r="O17" s="90">
        <v>7500</v>
      </c>
      <c r="P17" s="90">
        <v>8000</v>
      </c>
      <c r="Q17" s="91" t="s">
        <v>140</v>
      </c>
      <c r="R17" s="91" t="s">
        <v>140</v>
      </c>
      <c r="S17" s="91" t="s">
        <v>140</v>
      </c>
    </row>
    <row r="18" spans="1:21" x14ac:dyDescent="0.25">
      <c r="A18" s="4"/>
      <c r="B18" s="6"/>
      <c r="C18" s="6"/>
      <c r="D18" s="6"/>
      <c r="E18" s="24"/>
      <c r="F18" s="24"/>
      <c r="G18" s="25"/>
      <c r="H18" s="75">
        <f>SUM(H3:H17)</f>
        <v>3390750</v>
      </c>
      <c r="I18" s="23"/>
      <c r="J18" s="6"/>
      <c r="K18" s="86">
        <f>SUM(K13:K17)</f>
        <v>146920</v>
      </c>
      <c r="L18" s="86">
        <f>L12</f>
        <v>729990</v>
      </c>
      <c r="M18" s="86">
        <f>M8+M9+M10</f>
        <v>86800</v>
      </c>
      <c r="N18" s="86">
        <f>N3+N4+N5+N6+N7</f>
        <v>767250</v>
      </c>
      <c r="O18" s="81"/>
      <c r="P18" s="86">
        <f>P11</f>
        <v>1620000</v>
      </c>
      <c r="Q18" s="81"/>
      <c r="R18" s="81"/>
      <c r="S18" s="81"/>
    </row>
    <row r="19" spans="1:21" x14ac:dyDescent="0.25">
      <c r="A19" s="9"/>
      <c r="B19" s="9"/>
      <c r="C19" s="9"/>
      <c r="D19" s="9"/>
      <c r="E19" s="9"/>
      <c r="F19" s="9"/>
      <c r="G19" s="9"/>
      <c r="H19" s="11"/>
      <c r="I19" s="9"/>
      <c r="J19" s="9"/>
    </row>
    <row r="20" spans="1:21" x14ac:dyDescent="0.25">
      <c r="A20" s="9"/>
      <c r="B20" s="9"/>
      <c r="C20" s="5" t="s">
        <v>6</v>
      </c>
      <c r="D20" s="5"/>
      <c r="E20" s="5"/>
      <c r="F20" s="5"/>
      <c r="G20" s="5"/>
      <c r="H20" s="5" t="s">
        <v>59</v>
      </c>
      <c r="I20" s="5"/>
      <c r="J20" s="9"/>
    </row>
    <row r="21" spans="1:21" ht="22.9" customHeight="1" x14ac:dyDescent="0.25">
      <c r="A21" s="9"/>
      <c r="B21" s="9"/>
      <c r="C21" s="5"/>
      <c r="D21" s="5"/>
      <c r="E21" s="5"/>
      <c r="F21" s="5"/>
      <c r="G21" s="5"/>
      <c r="H21" s="5"/>
      <c r="I21" s="5"/>
      <c r="J21" s="9"/>
      <c r="S21" s="8"/>
      <c r="T21" s="8"/>
      <c r="U21" s="8"/>
    </row>
    <row r="22" spans="1:21" x14ac:dyDescent="0.25">
      <c r="A22" s="9"/>
      <c r="B22" s="9"/>
      <c r="C22" s="5" t="s">
        <v>7</v>
      </c>
      <c r="D22" s="5"/>
      <c r="E22" s="5"/>
      <c r="F22" s="5"/>
      <c r="G22" s="5"/>
      <c r="H22" s="27" t="s">
        <v>42</v>
      </c>
      <c r="I22" s="5"/>
      <c r="J22" s="9"/>
      <c r="S22" s="8"/>
      <c r="T22" s="8"/>
      <c r="U22" s="8"/>
    </row>
    <row r="23" spans="1:21" x14ac:dyDescent="0.25">
      <c r="A23" s="9"/>
      <c r="B23" s="9"/>
      <c r="C23" s="9"/>
      <c r="D23" s="9"/>
      <c r="E23" s="9"/>
      <c r="F23" s="9"/>
      <c r="G23" s="9"/>
      <c r="H23" s="9"/>
      <c r="I23" s="9"/>
      <c r="J23" s="9"/>
      <c r="S23" s="8"/>
      <c r="T23" s="8"/>
      <c r="U23" s="8"/>
    </row>
    <row r="24" spans="1:21" x14ac:dyDescent="0.25">
      <c r="S24" s="8"/>
      <c r="T24" s="8"/>
      <c r="U24" s="8"/>
    </row>
    <row r="25" spans="1:21" x14ac:dyDescent="0.25">
      <c r="S25" s="8"/>
      <c r="T25" s="8"/>
      <c r="U25" s="8"/>
    </row>
    <row r="26" spans="1:21" x14ac:dyDescent="0.25">
      <c r="S26" s="8"/>
      <c r="T26" s="8"/>
      <c r="U26" s="8"/>
    </row>
    <row r="27" spans="1:21" x14ac:dyDescent="0.25">
      <c r="F27" s="87"/>
      <c r="G27" s="87"/>
      <c r="H27" s="87"/>
      <c r="I27" s="87"/>
      <c r="J27" s="87"/>
      <c r="N27" s="8"/>
      <c r="O27" s="8"/>
      <c r="P27" s="8"/>
      <c r="Q27" s="8"/>
      <c r="R27" s="8"/>
      <c r="S27" s="8"/>
      <c r="T27" s="8"/>
      <c r="U27" s="8"/>
    </row>
    <row r="28" spans="1:21" x14ac:dyDescent="0.25">
      <c r="F28" s="87"/>
      <c r="G28" s="87"/>
      <c r="H28" s="87"/>
      <c r="I28" s="87"/>
      <c r="J28" s="87"/>
      <c r="N28" s="8"/>
      <c r="O28" s="8"/>
      <c r="P28" s="8"/>
      <c r="Q28" s="8"/>
      <c r="R28" s="8"/>
      <c r="S28" s="8"/>
      <c r="T28" s="8"/>
      <c r="U28" s="8"/>
    </row>
    <row r="29" spans="1:21" x14ac:dyDescent="0.25">
      <c r="F29" s="87"/>
      <c r="G29" s="87"/>
      <c r="H29" s="87"/>
      <c r="I29" s="87"/>
      <c r="J29" s="87"/>
      <c r="N29" s="8"/>
      <c r="O29" s="8"/>
      <c r="P29" s="8"/>
      <c r="Q29" s="8"/>
      <c r="R29" s="8"/>
      <c r="S29" s="8"/>
      <c r="T29" s="8"/>
      <c r="U29" s="8"/>
    </row>
    <row r="30" spans="1:21" x14ac:dyDescent="0.25">
      <c r="F30" s="87"/>
      <c r="G30" s="87"/>
      <c r="H30" s="87"/>
      <c r="I30" s="87"/>
      <c r="J30" s="87"/>
      <c r="N30" s="8"/>
      <c r="O30" s="8"/>
      <c r="P30" s="8"/>
      <c r="Q30" s="8"/>
      <c r="R30" s="8"/>
      <c r="S30" s="8"/>
      <c r="T30" s="8"/>
      <c r="U30" s="8"/>
    </row>
    <row r="31" spans="1:21" x14ac:dyDescent="0.25">
      <c r="F31" s="87"/>
      <c r="G31" s="87"/>
      <c r="H31" s="87"/>
      <c r="I31" s="87"/>
      <c r="J31" s="87"/>
      <c r="Q31" s="8"/>
      <c r="R31" s="8"/>
      <c r="S31" s="8"/>
      <c r="T31" s="8"/>
      <c r="U31" s="8"/>
    </row>
    <row r="32" spans="1:21" x14ac:dyDescent="0.25">
      <c r="F32" s="87"/>
      <c r="G32" s="87"/>
      <c r="H32" s="87"/>
      <c r="I32" s="87"/>
      <c r="J32" s="87"/>
      <c r="Q32" s="8"/>
      <c r="R32" s="8"/>
      <c r="S32" s="8"/>
      <c r="T32" s="8"/>
      <c r="U32" s="8"/>
    </row>
    <row r="33" spans="6:21" x14ac:dyDescent="0.25">
      <c r="F33" s="87"/>
      <c r="G33" s="87"/>
      <c r="H33" s="87"/>
      <c r="I33" s="87"/>
      <c r="J33" s="87"/>
      <c r="Q33" s="8"/>
      <c r="R33" s="8"/>
      <c r="S33" s="8"/>
      <c r="T33" s="8"/>
      <c r="U33" s="8"/>
    </row>
    <row r="34" spans="6:21" x14ac:dyDescent="0.25">
      <c r="F34" s="87"/>
      <c r="G34" s="87"/>
      <c r="H34" s="87"/>
      <c r="I34" s="87"/>
      <c r="J34" s="87"/>
      <c r="Q34" s="8"/>
      <c r="R34" s="8"/>
      <c r="S34" s="8"/>
      <c r="T34" s="8"/>
      <c r="U34" s="8"/>
    </row>
    <row r="35" spans="6:21" x14ac:dyDescent="0.25">
      <c r="F35" s="87"/>
      <c r="G35" s="87"/>
      <c r="H35" s="87"/>
      <c r="I35" s="87"/>
      <c r="J35" s="87"/>
      <c r="Q35" s="8"/>
      <c r="R35" s="8"/>
      <c r="S35" s="8"/>
      <c r="T35" s="8"/>
      <c r="U35" s="8"/>
    </row>
    <row r="36" spans="6:21" x14ac:dyDescent="0.25">
      <c r="F36" s="87"/>
      <c r="G36" s="87"/>
      <c r="H36" s="87"/>
      <c r="I36" s="87"/>
      <c r="J36" s="87"/>
      <c r="Q36" s="8"/>
      <c r="R36" s="8"/>
      <c r="S36" s="8"/>
      <c r="T36" s="8"/>
      <c r="U36" s="8"/>
    </row>
    <row r="37" spans="6:21" x14ac:dyDescent="0.25">
      <c r="F37" s="87"/>
      <c r="G37" s="87"/>
      <c r="H37" s="87"/>
      <c r="I37" s="87"/>
      <c r="J37" s="87"/>
      <c r="Q37" s="8"/>
      <c r="R37" s="8"/>
      <c r="S37" s="8"/>
      <c r="T37" s="8"/>
      <c r="U37" s="8"/>
    </row>
    <row r="38" spans="6:21" x14ac:dyDescent="0.25">
      <c r="F38" s="87"/>
      <c r="G38" s="87"/>
      <c r="H38" s="87"/>
      <c r="I38" s="87"/>
      <c r="J38" s="87"/>
      <c r="Q38" s="8"/>
      <c r="R38" s="8"/>
      <c r="S38" s="8"/>
      <c r="T38" s="8"/>
      <c r="U38" s="8"/>
    </row>
  </sheetData>
  <mergeCells count="1">
    <mergeCell ref="A1:J1"/>
  </mergeCells>
  <pageMargins left="0.25" right="0.25" top="0.75" bottom="0.75" header="0.3" footer="0.3"/>
  <pageSetup paperSize="9" scale="43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1</vt:i4>
      </vt:variant>
    </vt:vector>
  </HeadingPairs>
  <TitlesOfParts>
    <vt:vector size="8" baseType="lpstr">
      <vt:lpstr>Бадекова2_23.02.2026</vt:lpstr>
      <vt:lpstr>Баттакова_23.02.2026</vt:lpstr>
      <vt:lpstr>Атажанова_23.02.2026</vt:lpstr>
      <vt:lpstr>Рыбалкина_23.02.2026</vt:lpstr>
      <vt:lpstr>Рамазанова_23.02.2026</vt:lpstr>
      <vt:lpstr>Кадырова_23.02.2026</vt:lpstr>
      <vt:lpstr>Едрисов_23.02.2026</vt:lpstr>
      <vt:lpstr>Рыбалкина_23.02.2026!Область_печати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Тургунов Ермек</dc:creator>
  <cp:lastModifiedBy>Девяткин Михаил</cp:lastModifiedBy>
  <cp:lastPrinted>2026-03-04T06:39:07Z</cp:lastPrinted>
  <dcterms:created xsi:type="dcterms:W3CDTF">2025-02-04T12:14:25Z</dcterms:created>
  <dcterms:modified xsi:type="dcterms:W3CDTF">2026-03-04T07:54:55Z</dcterms:modified>
</cp:coreProperties>
</file>